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1\Feb 21\Website\"/>
    </mc:Choice>
  </mc:AlternateContent>
  <bookViews>
    <workbookView xWindow="0" yWindow="0" windowWidth="28800" windowHeight="12450"/>
  </bookViews>
  <sheets>
    <sheet name="Spotlight (PDF)" sheetId="1" r:id="rId1"/>
  </sheets>
  <externalReferences>
    <externalReference r:id="rId2"/>
    <externalReference r:id="rId3"/>
    <externalReference r:id="rId4"/>
  </externalReferences>
  <definedNames>
    <definedName name="AGB">[1]AGBs!$A:$D</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'[1]Corp - Fixed'!$A:$D</definedName>
    <definedName name="CN">#REF!</definedName>
    <definedName name="Data_Bloomberg_YB">'[1]Bloomberg YB data'!$A$3:$F$307</definedName>
    <definedName name="data_bonds">'[3]Bloomberg data'!$G$4:$K$98</definedName>
    <definedName name="Data_Coupon">#REF!</definedName>
    <definedName name="Data_Depth_Bond">'[1]Bond depth'!$L$3:$S$216</definedName>
    <definedName name="Data_IRESS">[1]IRESS!$K$9:$AA$51</definedName>
    <definedName name="_xlnm.Database">OFFSET('[2]new database'!$AX$3,0,0,COUNTA('[2]new database'!$AX$3:$AX$2998),8)</definedName>
    <definedName name="Date_current">[1]Date!$B$1</definedName>
    <definedName name="Date_previous_month">[1]Date!$B$3</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RN">'[1]Corp - Floating'!$A:$D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"02/23/2021 08:04:54"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ESS_TABLE_1">[1]IRESS!$A$8:$H$51</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Caps'!$A$3:$E$65536</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 (PDF)'!$A$2:$AG$89</definedName>
    <definedName name="_xlnm.Print_Titles" localSheetId="0">'Spotlight (PDF)'!$5:$14</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ue_hist_data_31_07_07">#REF!</definedName>
    <definedName name="ytm_agbs">'[3]YieldBroker data'!$K$4:$L$36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1" l="1"/>
  <c r="H63" i="1"/>
  <c r="H62" i="1"/>
  <c r="Z60" i="1"/>
  <c r="Y60" i="1"/>
  <c r="X60" i="1"/>
  <c r="W60" i="1"/>
  <c r="AE60" i="1" s="1"/>
  <c r="T60" i="1"/>
  <c r="S60" i="1"/>
  <c r="R60" i="1"/>
  <c r="Q60" i="1"/>
  <c r="U60" i="1" s="1"/>
  <c r="P60" i="1"/>
  <c r="M60" i="1"/>
  <c r="L60" i="1"/>
  <c r="K60" i="1"/>
  <c r="J60" i="1"/>
  <c r="I60" i="1"/>
  <c r="H60" i="1"/>
  <c r="E60" i="1"/>
  <c r="D60" i="1"/>
  <c r="Z59" i="1"/>
  <c r="Y59" i="1"/>
  <c r="X59" i="1"/>
  <c r="W59" i="1"/>
  <c r="AE59" i="1" s="1"/>
  <c r="U59" i="1"/>
  <c r="T59" i="1"/>
  <c r="S59" i="1"/>
  <c r="R59" i="1"/>
  <c r="Q59" i="1"/>
  <c r="P59" i="1"/>
  <c r="M59" i="1"/>
  <c r="L59" i="1"/>
  <c r="K59" i="1"/>
  <c r="J59" i="1"/>
  <c r="I59" i="1"/>
  <c r="H59" i="1"/>
  <c r="E59" i="1"/>
  <c r="D59" i="1"/>
  <c r="AE58" i="1"/>
  <c r="AD58" i="1"/>
  <c r="AC58" i="1"/>
  <c r="AB58" i="1"/>
  <c r="Z58" i="1"/>
  <c r="Y58" i="1"/>
  <c r="X58" i="1"/>
  <c r="W58" i="1"/>
  <c r="U58" i="1"/>
  <c r="T58" i="1"/>
  <c r="S58" i="1"/>
  <c r="R58" i="1"/>
  <c r="Q58" i="1"/>
  <c r="P58" i="1"/>
  <c r="M58" i="1"/>
  <c r="L58" i="1"/>
  <c r="K58" i="1"/>
  <c r="J58" i="1"/>
  <c r="I58" i="1"/>
  <c r="H58" i="1"/>
  <c r="E58" i="1"/>
  <c r="D58" i="1"/>
  <c r="AC57" i="1"/>
  <c r="AB57" i="1"/>
  <c r="Z57" i="1"/>
  <c r="Y57" i="1"/>
  <c r="X57" i="1"/>
  <c r="W57" i="1"/>
  <c r="AE57" i="1" s="1"/>
  <c r="T57" i="1"/>
  <c r="S57" i="1"/>
  <c r="R57" i="1"/>
  <c r="Q57" i="1"/>
  <c r="U57" i="1" s="1"/>
  <c r="P57" i="1"/>
  <c r="M57" i="1"/>
  <c r="L57" i="1"/>
  <c r="K57" i="1"/>
  <c r="J57" i="1"/>
  <c r="I57" i="1"/>
  <c r="H57" i="1"/>
  <c r="E57" i="1"/>
  <c r="D57" i="1"/>
  <c r="Y55" i="1"/>
  <c r="X55" i="1"/>
  <c r="W55" i="1"/>
  <c r="AE55" i="1" s="1"/>
  <c r="U55" i="1"/>
  <c r="T55" i="1"/>
  <c r="S55" i="1"/>
  <c r="R55" i="1"/>
  <c r="Q55" i="1"/>
  <c r="P55" i="1"/>
  <c r="M55" i="1"/>
  <c r="L55" i="1"/>
  <c r="K55" i="1"/>
  <c r="J55" i="1"/>
  <c r="I55" i="1"/>
  <c r="H55" i="1"/>
  <c r="E55" i="1"/>
  <c r="D55" i="1"/>
  <c r="AE54" i="1"/>
  <c r="AD54" i="1"/>
  <c r="AC54" i="1"/>
  <c r="Z54" i="1"/>
  <c r="Y54" i="1"/>
  <c r="X54" i="1"/>
  <c r="W54" i="1"/>
  <c r="AB54" i="1" s="1"/>
  <c r="U54" i="1"/>
  <c r="T54" i="1"/>
  <c r="S54" i="1"/>
  <c r="R54" i="1"/>
  <c r="Q54" i="1"/>
  <c r="P54" i="1"/>
  <c r="M54" i="1"/>
  <c r="L54" i="1"/>
  <c r="K54" i="1"/>
  <c r="J54" i="1"/>
  <c r="I54" i="1"/>
  <c r="H54" i="1"/>
  <c r="E54" i="1"/>
  <c r="D54" i="1"/>
  <c r="AE53" i="1"/>
  <c r="AD53" i="1"/>
  <c r="AC53" i="1"/>
  <c r="AB53" i="1"/>
  <c r="Z53" i="1"/>
  <c r="Y53" i="1"/>
  <c r="X53" i="1"/>
  <c r="W53" i="1"/>
  <c r="T53" i="1"/>
  <c r="S53" i="1"/>
  <c r="R53" i="1"/>
  <c r="Q53" i="1"/>
  <c r="U53" i="1" s="1"/>
  <c r="P53" i="1"/>
  <c r="M53" i="1"/>
  <c r="L53" i="1"/>
  <c r="K53" i="1"/>
  <c r="J53" i="1"/>
  <c r="I53" i="1"/>
  <c r="H53" i="1"/>
  <c r="E53" i="1"/>
  <c r="D53" i="1"/>
  <c r="AC51" i="1"/>
  <c r="AB51" i="1"/>
  <c r="Z51" i="1"/>
  <c r="Y51" i="1"/>
  <c r="X51" i="1"/>
  <c r="W51" i="1"/>
  <c r="AE51" i="1" s="1"/>
  <c r="T51" i="1"/>
  <c r="S51" i="1"/>
  <c r="R51" i="1"/>
  <c r="Q51" i="1"/>
  <c r="U51" i="1" s="1"/>
  <c r="P51" i="1"/>
  <c r="M51" i="1"/>
  <c r="L51" i="1"/>
  <c r="K51" i="1"/>
  <c r="J51" i="1"/>
  <c r="I51" i="1"/>
  <c r="H51" i="1"/>
  <c r="E51" i="1"/>
  <c r="D51" i="1"/>
  <c r="Z50" i="1"/>
  <c r="Y50" i="1"/>
  <c r="X50" i="1"/>
  <c r="W50" i="1"/>
  <c r="AE50" i="1" s="1"/>
  <c r="T50" i="1"/>
  <c r="S50" i="1"/>
  <c r="R50" i="1"/>
  <c r="Q50" i="1"/>
  <c r="U50" i="1" s="1"/>
  <c r="P50" i="1"/>
  <c r="M50" i="1"/>
  <c r="L50" i="1"/>
  <c r="K50" i="1"/>
  <c r="J50" i="1"/>
  <c r="I50" i="1"/>
  <c r="H50" i="1"/>
  <c r="E50" i="1"/>
  <c r="D50" i="1"/>
  <c r="Z49" i="1"/>
  <c r="Y49" i="1"/>
  <c r="X49" i="1"/>
  <c r="W49" i="1"/>
  <c r="AE49" i="1" s="1"/>
  <c r="U49" i="1"/>
  <c r="T49" i="1"/>
  <c r="S49" i="1"/>
  <c r="R49" i="1"/>
  <c r="Q49" i="1"/>
  <c r="P49" i="1"/>
  <c r="M49" i="1"/>
  <c r="L49" i="1"/>
  <c r="K49" i="1"/>
  <c r="J49" i="1"/>
  <c r="I49" i="1"/>
  <c r="H49" i="1"/>
  <c r="E49" i="1"/>
  <c r="D49" i="1"/>
  <c r="AE48" i="1"/>
  <c r="AD48" i="1"/>
  <c r="AC48" i="1"/>
  <c r="AB48" i="1"/>
  <c r="Z48" i="1"/>
  <c r="Y48" i="1"/>
  <c r="X48" i="1"/>
  <c r="W48" i="1"/>
  <c r="U48" i="1"/>
  <c r="T48" i="1"/>
  <c r="S48" i="1"/>
  <c r="R48" i="1"/>
  <c r="Q48" i="1"/>
  <c r="P48" i="1"/>
  <c r="M48" i="1"/>
  <c r="L48" i="1"/>
  <c r="K48" i="1"/>
  <c r="J48" i="1"/>
  <c r="I48" i="1"/>
  <c r="H48" i="1"/>
  <c r="E48" i="1"/>
  <c r="D48" i="1"/>
  <c r="AC47" i="1"/>
  <c r="AB47" i="1"/>
  <c r="Z47" i="1"/>
  <c r="Y47" i="1"/>
  <c r="X47" i="1"/>
  <c r="W47" i="1"/>
  <c r="AE47" i="1" s="1"/>
  <c r="T47" i="1"/>
  <c r="S47" i="1"/>
  <c r="R47" i="1"/>
  <c r="Q47" i="1"/>
  <c r="U47" i="1" s="1"/>
  <c r="P47" i="1"/>
  <c r="M47" i="1"/>
  <c r="L47" i="1"/>
  <c r="K47" i="1"/>
  <c r="J47" i="1"/>
  <c r="I47" i="1"/>
  <c r="H47" i="1"/>
  <c r="E47" i="1"/>
  <c r="D47" i="1"/>
  <c r="Z46" i="1"/>
  <c r="Y46" i="1"/>
  <c r="X46" i="1"/>
  <c r="W46" i="1"/>
  <c r="AE46" i="1" s="1"/>
  <c r="T46" i="1"/>
  <c r="S46" i="1"/>
  <c r="R46" i="1"/>
  <c r="Q46" i="1"/>
  <c r="U46" i="1" s="1"/>
  <c r="P46" i="1"/>
  <c r="M46" i="1"/>
  <c r="L46" i="1"/>
  <c r="K46" i="1"/>
  <c r="J46" i="1"/>
  <c r="I46" i="1"/>
  <c r="H46" i="1"/>
  <c r="E46" i="1"/>
  <c r="D46" i="1"/>
  <c r="Z45" i="1"/>
  <c r="Y45" i="1"/>
  <c r="X45" i="1"/>
  <c r="W45" i="1"/>
  <c r="AE45" i="1" s="1"/>
  <c r="U45" i="1"/>
  <c r="T45" i="1"/>
  <c r="S45" i="1"/>
  <c r="R45" i="1"/>
  <c r="Q45" i="1"/>
  <c r="P45" i="1"/>
  <c r="M45" i="1"/>
  <c r="L45" i="1"/>
  <c r="K45" i="1"/>
  <c r="J45" i="1"/>
  <c r="I45" i="1"/>
  <c r="H45" i="1"/>
  <c r="E45" i="1"/>
  <c r="D45" i="1"/>
  <c r="AE43" i="1"/>
  <c r="AD43" i="1"/>
  <c r="AC43" i="1"/>
  <c r="AB43" i="1"/>
  <c r="Z43" i="1"/>
  <c r="Y43" i="1"/>
  <c r="X43" i="1"/>
  <c r="W43" i="1"/>
  <c r="U43" i="1"/>
  <c r="T43" i="1"/>
  <c r="S43" i="1"/>
  <c r="R43" i="1"/>
  <c r="Q43" i="1"/>
  <c r="P43" i="1"/>
  <c r="M43" i="1"/>
  <c r="L43" i="1"/>
  <c r="K43" i="1"/>
  <c r="J43" i="1"/>
  <c r="I43" i="1"/>
  <c r="H43" i="1"/>
  <c r="E43" i="1"/>
  <c r="D43" i="1"/>
  <c r="AC42" i="1"/>
  <c r="AB42" i="1"/>
  <c r="Z42" i="1"/>
  <c r="Y42" i="1"/>
  <c r="X42" i="1"/>
  <c r="W42" i="1"/>
  <c r="AE42" i="1" s="1"/>
  <c r="T42" i="1"/>
  <c r="S42" i="1"/>
  <c r="R42" i="1"/>
  <c r="Q42" i="1"/>
  <c r="U42" i="1" s="1"/>
  <c r="P42" i="1"/>
  <c r="M42" i="1"/>
  <c r="L42" i="1"/>
  <c r="K42" i="1"/>
  <c r="J42" i="1"/>
  <c r="I42" i="1"/>
  <c r="H42" i="1"/>
  <c r="E42" i="1"/>
  <c r="D42" i="1"/>
  <c r="Z41" i="1"/>
  <c r="Y41" i="1"/>
  <c r="X41" i="1"/>
  <c r="W41" i="1"/>
  <c r="AE41" i="1" s="1"/>
  <c r="T41" i="1"/>
  <c r="S41" i="1"/>
  <c r="R41" i="1"/>
  <c r="Q41" i="1"/>
  <c r="U41" i="1" s="1"/>
  <c r="P41" i="1"/>
  <c r="M41" i="1"/>
  <c r="L41" i="1"/>
  <c r="K41" i="1"/>
  <c r="J41" i="1"/>
  <c r="I41" i="1"/>
  <c r="H41" i="1"/>
  <c r="E41" i="1"/>
  <c r="D41" i="1"/>
  <c r="Z40" i="1"/>
  <c r="Y40" i="1"/>
  <c r="X40" i="1"/>
  <c r="W40" i="1"/>
  <c r="AE40" i="1" s="1"/>
  <c r="U40" i="1"/>
  <c r="T40" i="1"/>
  <c r="S40" i="1"/>
  <c r="R40" i="1"/>
  <c r="Q40" i="1"/>
  <c r="P40" i="1"/>
  <c r="M40" i="1"/>
  <c r="L40" i="1"/>
  <c r="K40" i="1"/>
  <c r="J40" i="1"/>
  <c r="I40" i="1"/>
  <c r="H40" i="1"/>
  <c r="E40" i="1"/>
  <c r="D40" i="1"/>
  <c r="AE39" i="1"/>
  <c r="AD39" i="1"/>
  <c r="AC39" i="1"/>
  <c r="AB39" i="1"/>
  <c r="Z39" i="1"/>
  <c r="Y39" i="1"/>
  <c r="X39" i="1"/>
  <c r="W39" i="1"/>
  <c r="U39" i="1"/>
  <c r="T39" i="1"/>
  <c r="S39" i="1"/>
  <c r="R39" i="1"/>
  <c r="Q39" i="1"/>
  <c r="P39" i="1"/>
  <c r="M39" i="1"/>
  <c r="L39" i="1"/>
  <c r="K39" i="1"/>
  <c r="J39" i="1"/>
  <c r="I39" i="1"/>
  <c r="H39" i="1"/>
  <c r="E39" i="1"/>
  <c r="D39" i="1"/>
  <c r="AC38" i="1"/>
  <c r="AB38" i="1"/>
  <c r="Z38" i="1"/>
  <c r="Y38" i="1"/>
  <c r="X38" i="1"/>
  <c r="W38" i="1"/>
  <c r="AE38" i="1" s="1"/>
  <c r="T38" i="1"/>
  <c r="S38" i="1"/>
  <c r="R38" i="1"/>
  <c r="Q38" i="1"/>
  <c r="U38" i="1" s="1"/>
  <c r="P38" i="1"/>
  <c r="M38" i="1"/>
  <c r="L38" i="1"/>
  <c r="K38" i="1"/>
  <c r="J38" i="1"/>
  <c r="I38" i="1"/>
  <c r="H38" i="1"/>
  <c r="E38" i="1"/>
  <c r="D38" i="1"/>
  <c r="Z37" i="1"/>
  <c r="Y37" i="1"/>
  <c r="X37" i="1"/>
  <c r="W37" i="1"/>
  <c r="AE37" i="1" s="1"/>
  <c r="T37" i="1"/>
  <c r="S37" i="1"/>
  <c r="R37" i="1"/>
  <c r="Q37" i="1"/>
  <c r="U37" i="1" s="1"/>
  <c r="P37" i="1"/>
  <c r="M37" i="1"/>
  <c r="L37" i="1"/>
  <c r="K37" i="1"/>
  <c r="J37" i="1"/>
  <c r="I37" i="1"/>
  <c r="H37" i="1"/>
  <c r="E37" i="1"/>
  <c r="D37" i="1"/>
  <c r="Z36" i="1"/>
  <c r="Y36" i="1"/>
  <c r="X36" i="1"/>
  <c r="W36" i="1"/>
  <c r="AE36" i="1" s="1"/>
  <c r="U36" i="1"/>
  <c r="T36" i="1"/>
  <c r="S36" i="1"/>
  <c r="R36" i="1"/>
  <c r="Q36" i="1"/>
  <c r="P36" i="1"/>
  <c r="M36" i="1"/>
  <c r="L36" i="1"/>
  <c r="K36" i="1"/>
  <c r="J36" i="1"/>
  <c r="I36" i="1"/>
  <c r="H36" i="1"/>
  <c r="E36" i="1"/>
  <c r="D36" i="1"/>
  <c r="AE35" i="1"/>
  <c r="AD35" i="1"/>
  <c r="AC35" i="1"/>
  <c r="AB35" i="1"/>
  <c r="Z35" i="1"/>
  <c r="Y35" i="1"/>
  <c r="X35" i="1"/>
  <c r="W35" i="1"/>
  <c r="U35" i="1"/>
  <c r="T35" i="1"/>
  <c r="S35" i="1"/>
  <c r="R35" i="1"/>
  <c r="Q35" i="1"/>
  <c r="P35" i="1"/>
  <c r="M35" i="1"/>
  <c r="L35" i="1"/>
  <c r="K35" i="1"/>
  <c r="J35" i="1"/>
  <c r="I35" i="1"/>
  <c r="H35" i="1"/>
  <c r="E35" i="1"/>
  <c r="D35" i="1"/>
  <c r="AC34" i="1"/>
  <c r="AB34" i="1"/>
  <c r="Z34" i="1"/>
  <c r="Y34" i="1"/>
  <c r="X34" i="1"/>
  <c r="W34" i="1"/>
  <c r="AE34" i="1" s="1"/>
  <c r="T34" i="1"/>
  <c r="S34" i="1"/>
  <c r="R34" i="1"/>
  <c r="Q34" i="1"/>
  <c r="U34" i="1" s="1"/>
  <c r="P34" i="1"/>
  <c r="M34" i="1"/>
  <c r="L34" i="1"/>
  <c r="K34" i="1"/>
  <c r="J34" i="1"/>
  <c r="I34" i="1"/>
  <c r="H34" i="1"/>
  <c r="E34" i="1"/>
  <c r="D34" i="1"/>
  <c r="Z33" i="1"/>
  <c r="Y33" i="1"/>
  <c r="X33" i="1"/>
  <c r="W33" i="1"/>
  <c r="AE33" i="1" s="1"/>
  <c r="T33" i="1"/>
  <c r="S33" i="1"/>
  <c r="R33" i="1"/>
  <c r="Q33" i="1"/>
  <c r="U33" i="1" s="1"/>
  <c r="P33" i="1"/>
  <c r="M33" i="1"/>
  <c r="L33" i="1"/>
  <c r="K33" i="1"/>
  <c r="J33" i="1"/>
  <c r="I33" i="1"/>
  <c r="H33" i="1"/>
  <c r="E33" i="1"/>
  <c r="D33" i="1"/>
  <c r="Z32" i="1"/>
  <c r="Y32" i="1"/>
  <c r="X32" i="1"/>
  <c r="W32" i="1"/>
  <c r="AE32" i="1" s="1"/>
  <c r="U32" i="1"/>
  <c r="T32" i="1"/>
  <c r="S32" i="1"/>
  <c r="R32" i="1"/>
  <c r="Q32" i="1"/>
  <c r="P32" i="1"/>
  <c r="M32" i="1"/>
  <c r="L32" i="1"/>
  <c r="K32" i="1"/>
  <c r="J32" i="1"/>
  <c r="I32" i="1"/>
  <c r="H32" i="1"/>
  <c r="E32" i="1"/>
  <c r="D32" i="1"/>
  <c r="AE31" i="1"/>
  <c r="AD31" i="1"/>
  <c r="AC31" i="1"/>
  <c r="AB31" i="1"/>
  <c r="Z31" i="1"/>
  <c r="Y31" i="1"/>
  <c r="X31" i="1"/>
  <c r="W31" i="1"/>
  <c r="U31" i="1"/>
  <c r="T31" i="1"/>
  <c r="S31" i="1"/>
  <c r="R31" i="1"/>
  <c r="Q31" i="1"/>
  <c r="P31" i="1"/>
  <c r="M31" i="1"/>
  <c r="L31" i="1"/>
  <c r="K31" i="1"/>
  <c r="J31" i="1"/>
  <c r="I31" i="1"/>
  <c r="H31" i="1"/>
  <c r="E31" i="1"/>
  <c r="D31" i="1"/>
  <c r="AC30" i="1"/>
  <c r="AB30" i="1"/>
  <c r="Z30" i="1"/>
  <c r="Y30" i="1"/>
  <c r="X30" i="1"/>
  <c r="W30" i="1"/>
  <c r="AE30" i="1" s="1"/>
  <c r="T30" i="1"/>
  <c r="S30" i="1"/>
  <c r="R30" i="1"/>
  <c r="Q30" i="1"/>
  <c r="U30" i="1" s="1"/>
  <c r="P30" i="1"/>
  <c r="M30" i="1"/>
  <c r="L30" i="1"/>
  <c r="K30" i="1"/>
  <c r="J30" i="1"/>
  <c r="I30" i="1"/>
  <c r="H30" i="1"/>
  <c r="E30" i="1"/>
  <c r="D30" i="1"/>
  <c r="Z29" i="1"/>
  <c r="Y29" i="1"/>
  <c r="X29" i="1"/>
  <c r="W29" i="1"/>
  <c r="AE29" i="1" s="1"/>
  <c r="T29" i="1"/>
  <c r="S29" i="1"/>
  <c r="R29" i="1"/>
  <c r="Q29" i="1"/>
  <c r="U29" i="1" s="1"/>
  <c r="P29" i="1"/>
  <c r="M29" i="1"/>
  <c r="L29" i="1"/>
  <c r="K29" i="1"/>
  <c r="J29" i="1"/>
  <c r="I29" i="1"/>
  <c r="H29" i="1"/>
  <c r="E29" i="1"/>
  <c r="D29" i="1"/>
  <c r="Z28" i="1"/>
  <c r="Y28" i="1"/>
  <c r="X28" i="1"/>
  <c r="W28" i="1"/>
  <c r="AE28" i="1" s="1"/>
  <c r="U28" i="1"/>
  <c r="T28" i="1"/>
  <c r="S28" i="1"/>
  <c r="R28" i="1"/>
  <c r="Q28" i="1"/>
  <c r="P28" i="1"/>
  <c r="M28" i="1"/>
  <c r="L28" i="1"/>
  <c r="K28" i="1"/>
  <c r="J28" i="1"/>
  <c r="I28" i="1"/>
  <c r="E28" i="1"/>
  <c r="D28" i="1"/>
  <c r="AD27" i="1"/>
  <c r="AC27" i="1"/>
  <c r="AB27" i="1"/>
  <c r="Z27" i="1"/>
  <c r="Y27" i="1"/>
  <c r="X27" i="1"/>
  <c r="W27" i="1"/>
  <c r="AE27" i="1" s="1"/>
  <c r="T27" i="1"/>
  <c r="S27" i="1"/>
  <c r="R27" i="1"/>
  <c r="Q27" i="1"/>
  <c r="U27" i="1" s="1"/>
  <c r="P27" i="1"/>
  <c r="M27" i="1"/>
  <c r="L27" i="1"/>
  <c r="K27" i="1"/>
  <c r="J27" i="1"/>
  <c r="I27" i="1"/>
  <c r="H27" i="1"/>
  <c r="E27" i="1"/>
  <c r="D27" i="1"/>
  <c r="AB26" i="1"/>
  <c r="Z26" i="1"/>
  <c r="Y26" i="1"/>
  <c r="X26" i="1"/>
  <c r="W26" i="1"/>
  <c r="AE26" i="1" s="1"/>
  <c r="T26" i="1"/>
  <c r="S26" i="1"/>
  <c r="R26" i="1"/>
  <c r="Q26" i="1"/>
  <c r="U26" i="1" s="1"/>
  <c r="P26" i="1"/>
  <c r="M26" i="1"/>
  <c r="L26" i="1"/>
  <c r="K26" i="1"/>
  <c r="J26" i="1"/>
  <c r="I26" i="1"/>
  <c r="H26" i="1"/>
  <c r="E26" i="1"/>
  <c r="D26" i="1"/>
  <c r="Z25" i="1"/>
  <c r="Y25" i="1"/>
  <c r="X25" i="1"/>
  <c r="W25" i="1"/>
  <c r="AE25" i="1" s="1"/>
  <c r="T25" i="1"/>
  <c r="S25" i="1"/>
  <c r="R25" i="1"/>
  <c r="Q25" i="1"/>
  <c r="P25" i="1"/>
  <c r="U25" i="1" s="1"/>
  <c r="M25" i="1"/>
  <c r="L25" i="1"/>
  <c r="K25" i="1"/>
  <c r="J25" i="1"/>
  <c r="I25" i="1"/>
  <c r="H25" i="1"/>
  <c r="E25" i="1"/>
  <c r="D25" i="1"/>
  <c r="AE24" i="1"/>
  <c r="Z24" i="1"/>
  <c r="Y24" i="1"/>
  <c r="X24" i="1"/>
  <c r="W24" i="1"/>
  <c r="AD24" i="1" s="1"/>
  <c r="U24" i="1"/>
  <c r="T24" i="1"/>
  <c r="S24" i="1"/>
  <c r="R24" i="1"/>
  <c r="Q24" i="1"/>
  <c r="P24" i="1"/>
  <c r="M24" i="1"/>
  <c r="L24" i="1"/>
  <c r="K24" i="1"/>
  <c r="J24" i="1"/>
  <c r="I24" i="1"/>
  <c r="H24" i="1"/>
  <c r="E24" i="1"/>
  <c r="D24" i="1"/>
  <c r="AD23" i="1"/>
  <c r="AC23" i="1"/>
  <c r="AB23" i="1"/>
  <c r="Z23" i="1"/>
  <c r="Y23" i="1"/>
  <c r="X23" i="1"/>
  <c r="W23" i="1"/>
  <c r="AE23" i="1" s="1"/>
  <c r="T23" i="1"/>
  <c r="S23" i="1"/>
  <c r="R23" i="1"/>
  <c r="Q23" i="1"/>
  <c r="U23" i="1" s="1"/>
  <c r="P23" i="1"/>
  <c r="M23" i="1"/>
  <c r="L23" i="1"/>
  <c r="K23" i="1"/>
  <c r="J23" i="1"/>
  <c r="I23" i="1"/>
  <c r="H23" i="1"/>
  <c r="E23" i="1"/>
  <c r="D23" i="1"/>
  <c r="AB22" i="1"/>
  <c r="Z22" i="1"/>
  <c r="Y22" i="1"/>
  <c r="X22" i="1"/>
  <c r="W22" i="1"/>
  <c r="AE22" i="1" s="1"/>
  <c r="T22" i="1"/>
  <c r="S22" i="1"/>
  <c r="R22" i="1"/>
  <c r="Q22" i="1"/>
  <c r="U22" i="1" s="1"/>
  <c r="P22" i="1"/>
  <c r="M22" i="1"/>
  <c r="L22" i="1"/>
  <c r="K22" i="1"/>
  <c r="J22" i="1"/>
  <c r="I22" i="1"/>
  <c r="H22" i="1"/>
  <c r="E22" i="1"/>
  <c r="D22" i="1"/>
  <c r="Z21" i="1"/>
  <c r="Y21" i="1"/>
  <c r="X21" i="1"/>
  <c r="W21" i="1"/>
  <c r="AE21" i="1" s="1"/>
  <c r="T21" i="1"/>
  <c r="S21" i="1"/>
  <c r="R21" i="1"/>
  <c r="Q21" i="1"/>
  <c r="P21" i="1"/>
  <c r="U21" i="1" s="1"/>
  <c r="M21" i="1"/>
  <c r="L21" i="1"/>
  <c r="K21" i="1"/>
  <c r="J21" i="1"/>
  <c r="I21" i="1"/>
  <c r="H21" i="1"/>
  <c r="E21" i="1"/>
  <c r="D21" i="1"/>
  <c r="AE20" i="1"/>
  <c r="Z20" i="1"/>
  <c r="Y20" i="1"/>
  <c r="X20" i="1"/>
  <c r="W20" i="1"/>
  <c r="AD20" i="1" s="1"/>
  <c r="U20" i="1"/>
  <c r="T20" i="1"/>
  <c r="S20" i="1"/>
  <c r="R20" i="1"/>
  <c r="Q20" i="1"/>
  <c r="P20" i="1"/>
  <c r="M20" i="1"/>
  <c r="L20" i="1"/>
  <c r="K20" i="1"/>
  <c r="J20" i="1"/>
  <c r="I20" i="1"/>
  <c r="H20" i="1"/>
  <c r="E20" i="1"/>
  <c r="D20" i="1"/>
  <c r="AD19" i="1"/>
  <c r="AC19" i="1"/>
  <c r="AB19" i="1"/>
  <c r="Z19" i="1"/>
  <c r="Y19" i="1"/>
  <c r="X19" i="1"/>
  <c r="W19" i="1"/>
  <c r="AE19" i="1" s="1"/>
  <c r="T19" i="1"/>
  <c r="S19" i="1"/>
  <c r="R19" i="1"/>
  <c r="Q19" i="1"/>
  <c r="U19" i="1" s="1"/>
  <c r="P19" i="1"/>
  <c r="M19" i="1"/>
  <c r="L19" i="1"/>
  <c r="K19" i="1"/>
  <c r="J19" i="1"/>
  <c r="I19" i="1"/>
  <c r="H19" i="1"/>
  <c r="E19" i="1"/>
  <c r="D19" i="1"/>
  <c r="AB18" i="1"/>
  <c r="Z18" i="1"/>
  <c r="Y18" i="1"/>
  <c r="X18" i="1"/>
  <c r="W18" i="1"/>
  <c r="AE18" i="1" s="1"/>
  <c r="T18" i="1"/>
  <c r="S18" i="1"/>
  <c r="R18" i="1"/>
  <c r="Q18" i="1"/>
  <c r="U18" i="1" s="1"/>
  <c r="P18" i="1"/>
  <c r="M18" i="1"/>
  <c r="L18" i="1"/>
  <c r="K18" i="1"/>
  <c r="J18" i="1"/>
  <c r="I18" i="1"/>
  <c r="H18" i="1"/>
  <c r="E18" i="1"/>
  <c r="D18" i="1"/>
  <c r="Z17" i="1"/>
  <c r="Y17" i="1"/>
  <c r="X17" i="1"/>
  <c r="W17" i="1"/>
  <c r="AE17" i="1" s="1"/>
  <c r="T17" i="1"/>
  <c r="S17" i="1"/>
  <c r="R17" i="1"/>
  <c r="Q17" i="1"/>
  <c r="P17" i="1"/>
  <c r="U17" i="1" s="1"/>
  <c r="M17" i="1"/>
  <c r="L17" i="1"/>
  <c r="K17" i="1"/>
  <c r="J17" i="1"/>
  <c r="I17" i="1"/>
  <c r="H17" i="1"/>
  <c r="E17" i="1"/>
  <c r="D17" i="1"/>
  <c r="AE16" i="1"/>
  <c r="AD16" i="1"/>
  <c r="AC16" i="1"/>
  <c r="Z16" i="1"/>
  <c r="Y16" i="1"/>
  <c r="X16" i="1"/>
  <c r="W16" i="1"/>
  <c r="AB16" i="1" s="1"/>
  <c r="U16" i="1"/>
  <c r="T16" i="1"/>
  <c r="S16" i="1"/>
  <c r="R16" i="1"/>
  <c r="Q16" i="1"/>
  <c r="P16" i="1"/>
  <c r="M16" i="1"/>
  <c r="L16" i="1"/>
  <c r="K16" i="1"/>
  <c r="J16" i="1"/>
  <c r="I16" i="1"/>
  <c r="H16" i="1"/>
  <c r="E16" i="1"/>
  <c r="D16" i="1"/>
  <c r="C11" i="1"/>
  <c r="D9" i="1"/>
  <c r="AB55" i="1" l="1"/>
  <c r="AD57" i="1"/>
  <c r="AB60" i="1"/>
  <c r="AC18" i="1"/>
  <c r="AC22" i="1"/>
  <c r="AC26" i="1"/>
  <c r="AB29" i="1"/>
  <c r="AD30" i="1"/>
  <c r="AB33" i="1"/>
  <c r="AD34" i="1"/>
  <c r="AB37" i="1"/>
  <c r="AD38" i="1"/>
  <c r="AB41" i="1"/>
  <c r="AD42" i="1"/>
  <c r="AB46" i="1"/>
  <c r="AD47" i="1"/>
  <c r="AB50" i="1"/>
  <c r="AD51" i="1"/>
  <c r="AC55" i="1"/>
  <c r="AC60" i="1"/>
  <c r="AB17" i="1"/>
  <c r="AD18" i="1"/>
  <c r="AB21" i="1"/>
  <c r="AD22" i="1"/>
  <c r="AB25" i="1"/>
  <c r="AD26" i="1"/>
  <c r="AC29" i="1"/>
  <c r="AC33" i="1"/>
  <c r="AC37" i="1"/>
  <c r="AC41" i="1"/>
  <c r="AC46" i="1"/>
  <c r="AC50" i="1"/>
  <c r="AD55" i="1"/>
  <c r="AB59" i="1"/>
  <c r="AD60" i="1"/>
  <c r="AC17" i="1"/>
  <c r="AC21" i="1"/>
  <c r="AC25" i="1"/>
  <c r="AB28" i="1"/>
  <c r="AD29" i="1"/>
  <c r="AB32" i="1"/>
  <c r="AD33" i="1"/>
  <c r="AB36" i="1"/>
  <c r="AD37" i="1"/>
  <c r="AB40" i="1"/>
  <c r="AD41" i="1"/>
  <c r="AB45" i="1"/>
  <c r="AD46" i="1"/>
  <c r="AB49" i="1"/>
  <c r="AD50" i="1"/>
  <c r="AC59" i="1"/>
  <c r="AD17" i="1"/>
  <c r="AB20" i="1"/>
  <c r="AD21" i="1"/>
  <c r="AB24" i="1"/>
  <c r="AD25" i="1"/>
  <c r="AC28" i="1"/>
  <c r="AC32" i="1"/>
  <c r="AC36" i="1"/>
  <c r="AC40" i="1"/>
  <c r="AC45" i="1"/>
  <c r="AC49" i="1"/>
  <c r="AD59" i="1"/>
  <c r="AC20" i="1"/>
  <c r="AC24" i="1"/>
  <c r="AD28" i="1"/>
  <c r="AD32" i="1"/>
  <c r="AD36" i="1"/>
  <c r="AD40" i="1"/>
  <c r="AD45" i="1"/>
  <c r="AD49" i="1"/>
</calcChain>
</file>

<file path=xl/sharedStrings.xml><?xml version="1.0" encoding="utf-8"?>
<sst xmlns="http://schemas.openxmlformats.org/spreadsheetml/2006/main" count="77" uniqueCount="77">
  <si>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</si>
  <si>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</si>
  <si>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</si>
  <si>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</si>
  <si>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</si>
  <si>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</si>
  <si>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</si>
  <si>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</si>
  <si>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</si>
  <si>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</si>
  <si>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</si>
  <si>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</si>
  <si>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</si>
  <si>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</si>
  <si>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</si>
  <si>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</si>
  <si>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</si>
  <si>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</si>
  <si>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t>
  </si>
  <si>
    <r>
      <t>Monthly Liquidity %</t>
    </r>
    <r>
      <rPr>
        <b/>
        <vertAlign val="superscript"/>
        <sz val="10"/>
        <color theme="4" tint="-0.249977111117893"/>
        <rFont val="Calibri"/>
        <family val="2"/>
        <scheme val="minor"/>
      </rPr>
      <t>3</t>
    </r>
  </si>
  <si>
    <t>Last</t>
  </si>
  <si>
    <t>Year High</t>
  </si>
  <si>
    <t>Year Low</t>
  </si>
  <si>
    <r>
      <t>Yield (%)</t>
    </r>
    <r>
      <rPr>
        <b/>
        <vertAlign val="superscript"/>
        <sz val="8"/>
        <color theme="4" tint="-0.249977111117893"/>
        <rFont val="Calibri"/>
        <family val="2"/>
        <scheme val="minor"/>
      </rPr>
      <t>1</t>
    </r>
  </si>
  <si>
    <t>1 Month Price Return</t>
  </si>
  <si>
    <t>1 Year Price Return</t>
  </si>
  <si>
    <t>3 Year Price Return</t>
  </si>
  <si>
    <t>5 Year Price Return</t>
  </si>
  <si>
    <t>Government Bonds - Fixed Rate</t>
  </si>
  <si>
    <t>GSBI21</t>
  </si>
  <si>
    <t>GSBW21</t>
  </si>
  <si>
    <t>GSBM22</t>
  </si>
  <si>
    <t>GSBU22</t>
  </si>
  <si>
    <t>GSBG23</t>
  </si>
  <si>
    <t>GSBG24</t>
  </si>
  <si>
    <t>GSBU24</t>
  </si>
  <si>
    <t>GSBG25</t>
  </si>
  <si>
    <t>GSBU25</t>
  </si>
  <si>
    <t>GSBG26</t>
  </si>
  <si>
    <t>GSBQ26</t>
  </si>
  <si>
    <t>GSBG27</t>
  </si>
  <si>
    <t>GSBU27</t>
  </si>
  <si>
    <t>GSBI28</t>
  </si>
  <si>
    <t>GSBU28</t>
  </si>
  <si>
    <t>GSBG29</t>
  </si>
  <si>
    <t>GSBU29</t>
  </si>
  <si>
    <t>GSBW30</t>
  </si>
  <si>
    <t>GSBK31</t>
  </si>
  <si>
    <t>GSBU31</t>
  </si>
  <si>
    <t>GSBI32</t>
  </si>
  <si>
    <t>GSBG33</t>
  </si>
  <si>
    <t>GSBK35</t>
  </si>
  <si>
    <t>GSBG37</t>
  </si>
  <si>
    <t>GSBK39</t>
  </si>
  <si>
    <t>GSBI41</t>
  </si>
  <si>
    <t>GSBE47</t>
  </si>
  <si>
    <t>GSBK51</t>
  </si>
  <si>
    <t>Government Bonds - Inflation Linked</t>
  </si>
  <si>
    <t>GSIC22</t>
  </si>
  <si>
    <t>GSIQ25</t>
  </si>
  <si>
    <t>GSIU27</t>
  </si>
  <si>
    <t>GSIQ30</t>
  </si>
  <si>
    <t>GSIO35</t>
  </si>
  <si>
    <t>GSIO40</t>
  </si>
  <si>
    <t>GSIC50</t>
  </si>
  <si>
    <t>Corporate Bonds - Fixed Rate</t>
  </si>
  <si>
    <t>MVTHA</t>
  </si>
  <si>
    <t>PPCHA</t>
  </si>
  <si>
    <t>URFHC</t>
  </si>
  <si>
    <t>n/a</t>
  </si>
  <si>
    <t>Corporate Bonds - Floating Rate</t>
  </si>
  <si>
    <t>AYUHC</t>
  </si>
  <si>
    <t>AYUHD</t>
  </si>
  <si>
    <t>OBLHA</t>
  </si>
  <si>
    <t>PPCHB</t>
  </si>
  <si>
    <t>Monthly liquidity is equal to the total value traded for the security for the month divided by its market capitalisation.</t>
  </si>
  <si>
    <t>Past Performance is not a reliable indicator of future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</si>
</sst>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_-* #,##0_-;\-* #,##0_-;_-* &quot;-&quot;??_-;_-@_-"/>
    <numFmt numFmtId="169" formatCode="_(&quot;$&quot;* #,##0.00_);_(&quot;$&quot;* \(#,##0.00\);_(&quot;$&quot;* &quot;-&quot;??_);_(@_)"/>
    <numFmt numFmtId="170" formatCode="&quot;$&quot;#,##0.00"/>
  </numFmts>
  <fonts count="34">
    <font>
      <sz val="10"/>
      <name val="Arial"/>
    </font>
    <font>
      <sz val="11"/>
      <name val="Arial"/>
      <family val="2"/>
    </font>
    <font>
      <sz val="10"/>
      <name val="Arial"/>
      <family val="2"/>
    </font>
    <font>
      <b/>
      <sz val="16"/>
      <color theme="0"/>
      <name val="Arial"/>
      <family val="2"/>
    </font>
    <font>
      <b/>
      <sz val="10"/>
      <color theme="4"/>
      <name val="Arial"/>
      <family val="2"/>
    </font>
    <font>
      <b/>
      <sz val="14"/>
      <color theme="0"/>
      <name val="Calibri"/>
      <family val="2"/>
      <scheme val="minor"/>
    </font>
    <font>
      <sz val="14"/>
      <color theme="0"/>
      <name val="Calibri"/>
      <family val="2"/>
      <scheme val="minor"/>
    </font>
    <font>
      <sz val="10"/>
      <color theme="0"/>
      <name val="Calibri"/>
      <family val="2"/>
      <scheme val="minor"/>
    </font>
    <font>
      <sz val="14"/>
      <color theme="2"/>
      <name val="Calibri"/>
      <family val="2"/>
      <scheme val="minor"/>
    </font>
    <font>
      <b/>
      <sz val="10"/>
      <color theme="4"/>
      <name val="Calibri"/>
      <family val="2"/>
      <scheme val="minor"/>
    </font>
    <font>
      <b/>
      <sz val="10"/>
      <color theme="4" tint="-0.249977111117893"/>
      <name val="Calibri"/>
      <family val="2"/>
      <scheme val="minor"/>
    </font>
    <font>
      <sz val="10"/>
      <color theme="4"/>
      <name val="Calibri"/>
      <family val="2"/>
      <scheme val="minor"/>
    </font>
    <font>
      <sz val="10"/>
      <color theme="4" tint="-0.249977111117893"/>
      <name val="Calibri"/>
      <family val="2"/>
      <scheme val="minor"/>
    </font>
    <font>
      <b/>
      <vertAlign val="superscript"/>
      <sz val="10"/>
      <color theme="4" tint="-0.249977111117893"/>
      <name val="Calibri"/>
      <family val="2"/>
      <scheme val="minor"/>
    </font>
    <font>
      <sz val="10"/>
      <color theme="2"/>
      <name val="Calibri"/>
      <family val="2"/>
      <scheme val="minor"/>
    </font>
    <font>
      <b/>
      <vertAlign val="superscript"/>
      <sz val="8"/>
      <color theme="4" tint="-0.249977111117893"/>
      <name val="Calibri"/>
      <family val="2"/>
      <scheme val="minor"/>
    </font>
    <font>
      <b/>
      <sz val="10"/>
      <color theme="0"/>
      <name val="Calibri"/>
      <family val="2"/>
      <scheme val="minor"/>
    </font>
    <font>
      <sz val="8"/>
      <color theme="4" tint="-0.249977111117893"/>
      <name val="Calibri"/>
      <family val="2"/>
      <scheme val="major"/>
    </font>
    <font>
      <sz val="10"/>
      <color theme="4" tint="-0.249977111117893"/>
      <name val="Arial"/>
      <family val="2"/>
    </font>
    <font>
      <sz val="8"/>
      <color theme="4" tint="-0.249977111117893"/>
      <name val="Arial"/>
      <family val="2"/>
    </font>
    <font>
      <vertAlign val="superscript"/>
      <sz val="8"/>
      <color theme="4" tint="-0.249977111117893"/>
      <name val="Calibri"/>
      <family val="2"/>
      <scheme val="major"/>
    </font>
    <font>
      <sz val="10"/>
      <color theme="4" tint="-0.249977111117893"/>
      <name val="Calibri"/>
      <family val="2"/>
      <scheme val="major"/>
    </font>
    <font>
      <vertAlign val="superscript"/>
      <sz val="8"/>
      <color theme="4" tint="-0.249977111117893"/>
      <name val="Calibri"/>
      <family val="2"/>
    </font>
    <font>
      <sz val="8"/>
      <color rgb="FF002060"/>
      <name val="Calibri"/>
      <family val="2"/>
    </font>
    <font>
      <sz val="11"/>
      <color theme="4" tint="-0.249977111117893"/>
      <name val="Calibri"/>
      <family val="2"/>
    </font>
    <font>
      <sz val="11"/>
      <color theme="4" tint="-0.249977111117893"/>
      <name val="Arial"/>
      <family val="2"/>
    </font>
    <font>
      <vertAlign val="superscript"/>
      <sz val="8"/>
      <name val="Calibri"/>
      <family val="2"/>
      <scheme val="major"/>
    </font>
    <font>
      <sz val="11"/>
      <name val="Calibri"/>
      <family val="2"/>
    </font>
    <font>
      <sz val="7"/>
      <color theme="4" tint="-0.249977111117893"/>
      <name val="Verdana"/>
      <family val="2"/>
    </font>
    <font>
      <b/>
      <sz val="14"/>
      <color theme="4" tint="-0.249977111117893"/>
      <name val="Calibri"/>
      <family val="2"/>
      <scheme val="minor"/>
    </font>
    <font>
      <sz val="10"/>
      <color theme="4" tint="-0.249977111117893"/>
      <name val="ClassGarmnd BT"/>
      <family val="1"/>
    </font>
    <font>
      <sz val="10"/>
      <color theme="0" tint="-0.499984740745262"/>
      <name val="Arial"/>
      <family val="2"/>
    </font>
    <font>
      <sz val="8"/>
      <color indexed="63"/>
      <name val="Arial"/>
      <family val="2"/>
    </font>
    <font>
      <sz val="8"/>
      <name val="Arial"/>
      <family val="2"/>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
      <patternFill patternType="solid">
        <fgColor theme="1"/>
        <bgColor indexed="64"/>
      </patternFill>
    </fill>
    <fill>
      <patternFill patternType="solid">
        <fgColor theme="8"/>
        <bgColor indexed="64"/>
      </patternFill>
    </fill>
  </fills>
  <borders count="5">
    <border>
      <left/>
      <right/>
      <top/>
      <bottom/>
      <diagonal/>
    </border>
    <border>
      <left/>
      <right/>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indexed="22"/>
      </top>
      <bottom style="thin">
        <color indexed="22"/>
      </bottom>
      <diagonal/>
    </border>
  </borders>
  <cellStyleXfs count="5">
    <xf numFmtId="0" fontId="0" fillId="0" borderId="0"/>
    <xf numFmtId="165"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0" fontId="2" fillId="0" borderId="0" applyNumberFormat="0" applyFill="0" applyBorder="0" applyAlignment="0" applyProtection="0"/>
  </cellStyleXfs>
  <cellXfs count="165">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0" fillId="0" borderId="0" xfId="0" applyFill="1"/>
    <xf numFmtId="0" fontId="0" fillId="3" borderId="0" xfId="0" applyFill="1"/>
    <xf numFmtId="0" fontId="1" fillId="4" borderId="0" xfId="4" applyFont="1" applyFill="1"/>
    <xf numFmtId="0" fontId="1" fillId="4" borderId="0" xfId="0" applyFont="1" applyFill="1"/>
    <xf numFmtId="0" fontId="0" fillId="4" borderId="0" xfId="0" applyFill="1"/>
    <xf numFmtId="0" fontId="3" fillId="4" borderId="0" xfId="0" applyFont="1" applyFill="1"/>
    <xf numFmtId="0" fontId="1" fillId="4" borderId="0" xfId="0" applyFont="1" applyFill="1" applyAlignment="1">
      <alignment horizontal="center"/>
    </xf>
    <xf numFmtId="0" fontId="4" fillId="2" borderId="0" xfId="0" applyFont="1" applyFill="1" applyAlignment="1">
      <alignment horizontal="left"/>
    </xf>
    <xf numFmtId="0" fontId="2" fillId="2" borderId="0" xfId="0" applyFont="1" applyFill="1"/>
    <xf numFmtId="0" fontId="5" fillId="4" borderId="0" xfId="0" applyFont="1" applyFill="1" applyBorder="1" applyAlignment="1"/>
    <xf numFmtId="0" fontId="6" fillId="4" borderId="0" xfId="0" applyFont="1" applyFill="1" applyBorder="1" applyAlignment="1"/>
    <xf numFmtId="0" fontId="7" fillId="4" borderId="0" xfId="0" applyFont="1" applyFill="1" applyBorder="1" applyAlignment="1"/>
    <xf numFmtId="0" fontId="7" fillId="2" borderId="0" xfId="0" applyFont="1" applyFill="1"/>
    <xf numFmtId="0" fontId="5" fillId="4" borderId="0" xfId="0" applyFont="1" applyFill="1" applyAlignment="1"/>
    <xf numFmtId="0" fontId="7" fillId="4" borderId="0" xfId="0" applyFont="1" applyFill="1" applyAlignment="1"/>
    <xf numFmtId="0" fontId="6" fillId="4" borderId="0" xfId="0" applyFont="1" applyFill="1" applyAlignment="1"/>
    <xf numFmtId="0" fontId="6" fillId="2" borderId="0" xfId="0" applyFont="1" applyFill="1" applyAlignment="1"/>
    <xf numFmtId="0" fontId="6" fillId="4" borderId="0" xfId="0" applyFont="1" applyFill="1"/>
    <xf numFmtId="0" fontId="5" fillId="4" borderId="0" xfId="0" applyFont="1" applyFill="1" applyAlignment="1">
      <alignment horizontal="left"/>
    </xf>
    <xf numFmtId="0" fontId="8" fillId="2" borderId="0" xfId="0" applyFont="1" applyFill="1"/>
    <xf numFmtId="0" fontId="6" fillId="2" borderId="0" xfId="0" applyFont="1" applyFill="1"/>
    <xf numFmtId="0" fontId="2" fillId="0" borderId="0" xfId="0" applyFont="1" applyFill="1"/>
    <xf numFmtId="0" fontId="2" fillId="3" borderId="0" xfId="0" applyFont="1" applyFill="1"/>
    <xf numFmtId="0" fontId="9" fillId="2" borderId="0" xfId="0" applyFont="1" applyFill="1" applyBorder="1" applyAlignment="1">
      <alignment horizontal="left" vertical="top" wrapText="1"/>
    </xf>
    <xf numFmtId="0" fontId="10" fillId="2" borderId="0" xfId="0" applyFont="1" applyFill="1" applyBorder="1" applyAlignment="1">
      <alignment horizontal="left" vertical="top" wrapText="1"/>
    </xf>
    <xf numFmtId="3" fontId="9" fillId="2" borderId="0" xfId="0" applyNumberFormat="1" applyFont="1" applyFill="1" applyBorder="1" applyAlignment="1">
      <alignment horizontal="left" vertical="top" wrapText="1"/>
    </xf>
    <xf numFmtId="0" fontId="11" fillId="2" borderId="0" xfId="0" applyFont="1" applyFill="1" applyBorder="1" applyAlignment="1">
      <alignment horizontal="left" vertical="top" wrapText="1"/>
    </xf>
    <xf numFmtId="0" fontId="12" fillId="2" borderId="0" xfId="0" applyFont="1" applyFill="1" applyAlignment="1">
      <alignment horizontal="center"/>
    </xf>
    <xf numFmtId="0" fontId="10" fillId="2" borderId="0" xfId="0" applyFont="1" applyFill="1" applyBorder="1" applyAlignment="1">
      <alignment horizontal="right" vertical="top" wrapText="1"/>
    </xf>
    <xf numFmtId="0" fontId="12" fillId="2" borderId="0" xfId="0" applyFont="1" applyFill="1" applyAlignment="1">
      <alignment horizontal="right"/>
    </xf>
    <xf numFmtId="3" fontId="10" fillId="2" borderId="0" xfId="0" applyNumberFormat="1" applyFont="1" applyFill="1" applyBorder="1" applyAlignment="1">
      <alignment horizontal="right" vertical="top" wrapText="1"/>
    </xf>
    <xf numFmtId="0" fontId="14" fillId="2" borderId="0" xfId="0" applyFont="1" applyFill="1" applyAlignment="1">
      <alignment horizontal="right"/>
    </xf>
    <xf numFmtId="0" fontId="10" fillId="2" borderId="0" xfId="0" applyFont="1" applyFill="1" applyAlignment="1">
      <alignment horizontal="right" vertical="top" wrapText="1"/>
    </xf>
    <xf numFmtId="164" fontId="10" fillId="2" borderId="0" xfId="3" applyNumberFormat="1" applyFont="1" applyFill="1" applyBorder="1" applyAlignment="1">
      <alignment horizontal="right" vertical="top" wrapText="1"/>
    </xf>
    <xf numFmtId="164" fontId="10" fillId="0" borderId="0" xfId="3" applyNumberFormat="1" applyFont="1" applyFill="1" applyBorder="1" applyAlignment="1">
      <alignment horizontal="right" vertical="top" wrapText="1"/>
    </xf>
    <xf numFmtId="0" fontId="16" fillId="5" borderId="1" xfId="0" applyFont="1" applyFill="1" applyBorder="1" applyAlignment="1"/>
    <xf numFmtId="0" fontId="7" fillId="5" borderId="1" xfId="0" applyFont="1" applyFill="1" applyBorder="1" applyAlignment="1"/>
    <xf numFmtId="0" fontId="7" fillId="5" borderId="1" xfId="1" applyNumberFormat="1" applyFont="1" applyFill="1" applyBorder="1" applyAlignment="1">
      <alignment horizontal="right" wrapText="1"/>
    </xf>
    <xf numFmtId="0" fontId="7" fillId="5" borderId="1" xfId="0" applyNumberFormat="1" applyFont="1" applyFill="1" applyBorder="1" applyAlignment="1">
      <alignment horizontal="right"/>
    </xf>
    <xf numFmtId="0" fontId="7" fillId="2" borderId="0" xfId="0" applyNumberFormat="1" applyFont="1" applyFill="1" applyBorder="1" applyAlignment="1">
      <alignment horizontal="right"/>
    </xf>
    <xf numFmtId="0" fontId="7" fillId="5" borderId="1" xfId="0" applyFont="1" applyFill="1" applyBorder="1" applyAlignment="1">
      <alignment horizontal="right"/>
    </xf>
    <xf numFmtId="0" fontId="14" fillId="2" borderId="0" xfId="0" applyFont="1" applyFill="1"/>
    <xf numFmtId="165" fontId="7" fillId="5" borderId="1" xfId="1" applyFont="1" applyFill="1" applyBorder="1" applyAlignment="1">
      <alignment horizontal="right" wrapText="1"/>
    </xf>
    <xf numFmtId="0" fontId="7" fillId="5" borderId="1" xfId="0" applyFont="1" applyFill="1" applyBorder="1" applyAlignment="1">
      <alignment horizontal="right" wrapText="1"/>
    </xf>
    <xf numFmtId="0" fontId="7" fillId="5" borderId="0" xfId="0" applyFont="1" applyFill="1"/>
    <xf numFmtId="0" fontId="7" fillId="5" borderId="0" xfId="0" applyFont="1" applyFill="1" applyBorder="1" applyAlignment="1">
      <alignment horizontal="right" wrapText="1"/>
    </xf>
    <xf numFmtId="0" fontId="7" fillId="5" borderId="0" xfId="0" applyFont="1" applyFill="1" applyAlignment="1"/>
    <xf numFmtId="0" fontId="11" fillId="2" borderId="2" xfId="0" applyFont="1" applyFill="1" applyBorder="1" applyAlignment="1">
      <alignment horizontal="left"/>
    </xf>
    <xf numFmtId="166" fontId="12" fillId="2" borderId="2" xfId="0" applyNumberFormat="1" applyFont="1" applyFill="1" applyBorder="1" applyAlignment="1">
      <alignment horizontal="left"/>
    </xf>
    <xf numFmtId="166" fontId="11" fillId="2" borderId="2" xfId="0" applyNumberFormat="1" applyFont="1" applyFill="1" applyBorder="1" applyAlignment="1">
      <alignment horizontal="left"/>
    </xf>
    <xf numFmtId="0" fontId="12" fillId="2" borderId="2" xfId="0" applyFont="1" applyFill="1" applyBorder="1"/>
    <xf numFmtId="167" fontId="12" fillId="2" borderId="2" xfId="0" applyNumberFormat="1" applyFont="1" applyFill="1" applyBorder="1" applyAlignment="1">
      <alignment horizontal="right"/>
    </xf>
    <xf numFmtId="10" fontId="12" fillId="2" borderId="2" xfId="3" applyNumberFormat="1" applyFont="1" applyFill="1" applyBorder="1" applyAlignment="1">
      <alignment horizontal="right"/>
    </xf>
    <xf numFmtId="168" fontId="12" fillId="2" borderId="2" xfId="1" applyNumberFormat="1" applyFont="1" applyFill="1" applyBorder="1" applyAlignment="1">
      <alignment horizontal="right"/>
    </xf>
    <xf numFmtId="170" fontId="12" fillId="2" borderId="2" xfId="2" applyNumberFormat="1" applyFont="1" applyFill="1" applyBorder="1" applyAlignment="1">
      <alignment horizontal="right"/>
    </xf>
    <xf numFmtId="168" fontId="12" fillId="2" borderId="2" xfId="1" applyNumberFormat="1" applyFont="1" applyFill="1" applyBorder="1" applyAlignment="1">
      <alignment horizontal="left"/>
    </xf>
    <xf numFmtId="0" fontId="14" fillId="2" borderId="2" xfId="0" applyFont="1" applyFill="1" applyBorder="1"/>
    <xf numFmtId="170" fontId="12" fillId="2" borderId="2" xfId="1" applyNumberFormat="1" applyFont="1" applyFill="1" applyBorder="1" applyAlignment="1">
      <alignment horizontal="right" vertical="center"/>
    </xf>
    <xf numFmtId="10" fontId="12" fillId="2" borderId="3" xfId="3" applyNumberFormat="1" applyFont="1" applyFill="1" applyBorder="1"/>
    <xf numFmtId="10" fontId="12" fillId="2" borderId="2" xfId="3" applyNumberFormat="1" applyFont="1" applyFill="1" applyBorder="1" applyAlignment="1">
      <alignment horizontal="right" vertical="center"/>
    </xf>
    <xf numFmtId="10" fontId="12" fillId="0" borderId="2" xfId="3" applyNumberFormat="1" applyFont="1" applyFill="1" applyBorder="1" applyAlignment="1">
      <alignment horizontal="right" vertical="center"/>
    </xf>
    <xf numFmtId="0" fontId="11" fillId="2" borderId="1" xfId="0" applyFont="1" applyFill="1" applyBorder="1" applyAlignment="1">
      <alignment horizontal="left"/>
    </xf>
    <xf numFmtId="166" fontId="12" fillId="2" borderId="1" xfId="0" applyNumberFormat="1" applyFont="1" applyFill="1" applyBorder="1" applyAlignment="1">
      <alignment horizontal="left"/>
    </xf>
    <xf numFmtId="166" fontId="11" fillId="2" borderId="1" xfId="0" applyNumberFormat="1" applyFont="1" applyFill="1" applyBorder="1" applyAlignment="1">
      <alignment horizontal="left"/>
    </xf>
    <xf numFmtId="0" fontId="12" fillId="2" borderId="0" xfId="0" applyFont="1" applyFill="1"/>
    <xf numFmtId="167" fontId="12" fillId="2" borderId="1" xfId="0" applyNumberFormat="1" applyFont="1" applyFill="1" applyBorder="1" applyAlignment="1">
      <alignment horizontal="right"/>
    </xf>
    <xf numFmtId="167" fontId="12" fillId="2" borderId="0" xfId="0" applyNumberFormat="1" applyFont="1" applyFill="1" applyBorder="1" applyAlignment="1">
      <alignment horizontal="right"/>
    </xf>
    <xf numFmtId="170" fontId="12" fillId="2" borderId="1" xfId="2" applyNumberFormat="1" applyFont="1" applyFill="1" applyBorder="1" applyAlignment="1">
      <alignment horizontal="right"/>
    </xf>
    <xf numFmtId="168" fontId="12" fillId="2" borderId="1" xfId="1" applyNumberFormat="1" applyFont="1" applyFill="1" applyBorder="1" applyAlignment="1">
      <alignment horizontal="left"/>
    </xf>
    <xf numFmtId="10" fontId="12" fillId="2" borderId="1" xfId="3" applyNumberFormat="1" applyFont="1" applyFill="1" applyBorder="1" applyAlignment="1">
      <alignment horizontal="right"/>
    </xf>
    <xf numFmtId="170" fontId="12" fillId="2" borderId="1" xfId="1" applyNumberFormat="1" applyFont="1" applyFill="1" applyBorder="1" applyAlignment="1">
      <alignment horizontal="right" vertical="center"/>
    </xf>
    <xf numFmtId="10" fontId="12" fillId="2" borderId="1" xfId="3" applyNumberFormat="1" applyFont="1" applyFill="1" applyBorder="1" applyAlignment="1">
      <alignment horizontal="right" vertical="center"/>
    </xf>
    <xf numFmtId="10" fontId="12" fillId="0" borderId="1" xfId="3" applyNumberFormat="1" applyFont="1" applyFill="1" applyBorder="1" applyAlignment="1">
      <alignment horizontal="right" vertical="center"/>
    </xf>
    <xf numFmtId="166" fontId="12" fillId="2" borderId="4" xfId="0" applyNumberFormat="1" applyFont="1" applyFill="1" applyBorder="1" applyAlignment="1">
      <alignment horizontal="left"/>
    </xf>
    <xf numFmtId="166" fontId="11" fillId="2" borderId="4" xfId="0" applyNumberFormat="1" applyFont="1" applyFill="1" applyBorder="1" applyAlignment="1">
      <alignment horizontal="left"/>
    </xf>
    <xf numFmtId="0" fontId="11" fillId="2" borderId="4" xfId="0" applyFont="1" applyFill="1" applyBorder="1" applyAlignment="1">
      <alignment horizontal="left"/>
    </xf>
    <xf numFmtId="170" fontId="12" fillId="2" borderId="4" xfId="2" applyNumberFormat="1" applyFont="1" applyFill="1" applyBorder="1" applyAlignment="1">
      <alignment horizontal="right"/>
    </xf>
    <xf numFmtId="168" fontId="12" fillId="2" borderId="4" xfId="1" applyNumberFormat="1" applyFont="1" applyFill="1" applyBorder="1" applyAlignment="1">
      <alignment horizontal="left"/>
    </xf>
    <xf numFmtId="10" fontId="12" fillId="5" borderId="2" xfId="3" applyNumberFormat="1" applyFont="1" applyFill="1" applyBorder="1" applyAlignment="1">
      <alignment horizontal="right"/>
    </xf>
    <xf numFmtId="168" fontId="12" fillId="5" borderId="2" xfId="1" applyNumberFormat="1" applyFont="1" applyFill="1" applyBorder="1" applyAlignment="1">
      <alignment horizontal="right"/>
    </xf>
    <xf numFmtId="10" fontId="12" fillId="5" borderId="3" xfId="3" applyNumberFormat="1" applyFont="1" applyFill="1" applyBorder="1"/>
    <xf numFmtId="0" fontId="16" fillId="4" borderId="1" xfId="0" applyFont="1" applyFill="1" applyBorder="1" applyAlignment="1"/>
    <xf numFmtId="0" fontId="7" fillId="4" borderId="1" xfId="0" applyFont="1" applyFill="1" applyBorder="1" applyAlignment="1"/>
    <xf numFmtId="0" fontId="7" fillId="4" borderId="1" xfId="1" applyNumberFormat="1" applyFont="1" applyFill="1" applyBorder="1" applyAlignment="1">
      <alignment horizontal="right" wrapText="1"/>
    </xf>
    <xf numFmtId="0" fontId="7" fillId="4" borderId="1" xfId="0" applyNumberFormat="1" applyFont="1" applyFill="1" applyBorder="1" applyAlignment="1">
      <alignment horizontal="right"/>
    </xf>
    <xf numFmtId="10" fontId="12" fillId="4" borderId="2" xfId="3" applyNumberFormat="1" applyFont="1" applyFill="1" applyBorder="1" applyAlignment="1">
      <alignment horizontal="right"/>
    </xf>
    <xf numFmtId="168" fontId="12" fillId="4" borderId="2" xfId="1" applyNumberFormat="1" applyFont="1" applyFill="1" applyBorder="1" applyAlignment="1">
      <alignment horizontal="right"/>
    </xf>
    <xf numFmtId="0" fontId="7" fillId="4" borderId="1" xfId="0" applyFont="1" applyFill="1" applyBorder="1" applyAlignment="1">
      <alignment horizontal="right"/>
    </xf>
    <xf numFmtId="165" fontId="7" fillId="4" borderId="1" xfId="1" applyFont="1" applyFill="1" applyBorder="1" applyAlignment="1">
      <alignment horizontal="right" wrapText="1"/>
    </xf>
    <xf numFmtId="0" fontId="7" fillId="4" borderId="1" xfId="0" applyFont="1" applyFill="1" applyBorder="1" applyAlignment="1">
      <alignment horizontal="right" wrapText="1"/>
    </xf>
    <xf numFmtId="10" fontId="12" fillId="4" borderId="3" xfId="3" applyNumberFormat="1" applyFont="1" applyFill="1" applyBorder="1"/>
    <xf numFmtId="0" fontId="7" fillId="4" borderId="0" xfId="0" applyFont="1" applyFill="1" applyBorder="1" applyAlignment="1">
      <alignment horizontal="right" wrapText="1"/>
    </xf>
    <xf numFmtId="10" fontId="12" fillId="2" borderId="3" xfId="3" applyNumberFormat="1" applyFont="1" applyFill="1" applyBorder="1" applyAlignment="1">
      <alignment horizontal="right"/>
    </xf>
    <xf numFmtId="0" fontId="16" fillId="6" borderId="1" xfId="0" applyFont="1" applyFill="1" applyBorder="1" applyAlignment="1"/>
    <xf numFmtId="0" fontId="7" fillId="6" borderId="1" xfId="0" applyFont="1" applyFill="1" applyBorder="1" applyAlignment="1"/>
    <xf numFmtId="0" fontId="7" fillId="6" borderId="1" xfId="1" applyNumberFormat="1" applyFont="1" applyFill="1" applyBorder="1" applyAlignment="1">
      <alignment horizontal="right" wrapText="1"/>
    </xf>
    <xf numFmtId="0" fontId="7" fillId="6" borderId="1" xfId="0" applyNumberFormat="1" applyFont="1" applyFill="1" applyBorder="1" applyAlignment="1">
      <alignment horizontal="right"/>
    </xf>
    <xf numFmtId="10" fontId="12" fillId="6" borderId="2" xfId="3" applyNumberFormat="1" applyFont="1" applyFill="1" applyBorder="1" applyAlignment="1">
      <alignment horizontal="right"/>
    </xf>
    <xf numFmtId="168" fontId="12" fillId="6" borderId="2" xfId="1" applyNumberFormat="1" applyFont="1" applyFill="1" applyBorder="1" applyAlignment="1">
      <alignment horizontal="right"/>
    </xf>
    <xf numFmtId="0" fontId="7" fillId="6" borderId="1" xfId="0" applyFont="1" applyFill="1" applyBorder="1" applyAlignment="1">
      <alignment horizontal="right"/>
    </xf>
    <xf numFmtId="165" fontId="7" fillId="6" borderId="1" xfId="1" applyFont="1" applyFill="1" applyBorder="1" applyAlignment="1">
      <alignment horizontal="right" wrapText="1"/>
    </xf>
    <xf numFmtId="0" fontId="7" fillId="6" borderId="1" xfId="0" applyFont="1" applyFill="1" applyBorder="1" applyAlignment="1">
      <alignment horizontal="right" wrapText="1"/>
    </xf>
    <xf numFmtId="10" fontId="12" fillId="6" borderId="3" xfId="3" applyNumberFormat="1" applyFont="1" applyFill="1" applyBorder="1"/>
    <xf numFmtId="0" fontId="7" fillId="6" borderId="0" xfId="0" applyFont="1" applyFill="1" applyBorder="1" applyAlignment="1">
      <alignment horizontal="right" wrapText="1"/>
    </xf>
    <xf numFmtId="0" fontId="7" fillId="6" borderId="0" xfId="0" applyFont="1" applyFill="1" applyAlignment="1"/>
    <xf numFmtId="0" fontId="17" fillId="2" borderId="0" xfId="0" quotePrefix="1" applyFont="1" applyFill="1" applyBorder="1" applyAlignment="1"/>
    <xf numFmtId="166" fontId="17" fillId="2" borderId="0" xfId="0" applyNumberFormat="1" applyFont="1" applyFill="1" applyBorder="1" applyAlignment="1">
      <alignment horizontal="left"/>
    </xf>
    <xf numFmtId="0" fontId="17" fillId="2" borderId="0" xfId="0" applyFont="1" applyFill="1" applyBorder="1" applyAlignment="1">
      <alignment horizontal="left"/>
    </xf>
    <xf numFmtId="0" fontId="18" fillId="2" borderId="0" xfId="0" applyFont="1" applyFill="1"/>
    <xf numFmtId="167" fontId="19" fillId="2" borderId="0" xfId="0" applyNumberFormat="1" applyFont="1" applyFill="1" applyBorder="1" applyAlignment="1">
      <alignment horizontal="right"/>
    </xf>
    <xf numFmtId="10" fontId="19" fillId="2" borderId="0" xfId="3" applyNumberFormat="1" applyFont="1" applyFill="1" applyBorder="1" applyAlignment="1">
      <alignment horizontal="right"/>
    </xf>
    <xf numFmtId="168" fontId="19" fillId="2" borderId="0" xfId="1" applyNumberFormat="1" applyFont="1" applyFill="1" applyBorder="1" applyAlignment="1">
      <alignment horizontal="right"/>
    </xf>
    <xf numFmtId="169" fontId="19" fillId="2" borderId="0" xfId="2" applyFont="1" applyFill="1" applyBorder="1" applyAlignment="1">
      <alignment horizontal="left"/>
    </xf>
    <xf numFmtId="168" fontId="19" fillId="2" borderId="0" xfId="1" applyNumberFormat="1" applyFont="1" applyFill="1" applyBorder="1" applyAlignment="1">
      <alignment horizontal="left"/>
    </xf>
    <xf numFmtId="165" fontId="19" fillId="2" borderId="0" xfId="1" applyNumberFormat="1" applyFont="1" applyFill="1" applyBorder="1" applyAlignment="1">
      <alignment horizontal="right" vertical="center"/>
    </xf>
    <xf numFmtId="10" fontId="19" fillId="2" borderId="0" xfId="3"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2" borderId="0" xfId="0" quotePrefix="1" applyFont="1" applyFill="1" applyBorder="1" applyAlignment="1"/>
    <xf numFmtId="0" fontId="21" fillId="2" borderId="0" xfId="0" applyFont="1" applyFill="1" applyBorder="1"/>
    <xf numFmtId="0" fontId="17" fillId="2" borderId="0" xfId="0" applyFont="1" applyFill="1" applyBorder="1" applyAlignment="1">
      <alignment horizontal="center"/>
    </xf>
    <xf numFmtId="0" fontId="22" fillId="2" borderId="0" xfId="0" applyFont="1" applyFill="1"/>
    <xf numFmtId="0" fontId="23" fillId="2" borderId="0" xfId="0" applyFont="1" applyFill="1"/>
    <xf numFmtId="0" fontId="24" fillId="2" borderId="0" xfId="0" applyFont="1" applyFill="1"/>
    <xf numFmtId="0" fontId="25" fillId="2" borderId="0" xfId="0" applyFont="1" applyFill="1"/>
    <xf numFmtId="0" fontId="18" fillId="2" borderId="0" xfId="0" applyFont="1" applyFill="1" applyAlignment="1">
      <alignment horizontal="center"/>
    </xf>
    <xf numFmtId="0" fontId="18" fillId="0" borderId="0" xfId="0" applyFont="1" applyFill="1"/>
    <xf numFmtId="0" fontId="26" fillId="0" borderId="0" xfId="0" applyFont="1" applyFill="1" applyAlignment="1">
      <alignment horizontal="left"/>
    </xf>
    <xf numFmtId="0" fontId="1" fillId="0" borderId="0" xfId="0" applyFont="1" applyFill="1"/>
    <xf numFmtId="0" fontId="18" fillId="2" borderId="0" xfId="0" applyFont="1" applyFill="1" applyBorder="1"/>
    <xf numFmtId="0" fontId="24" fillId="2" borderId="0" xfId="0" applyFont="1" applyFill="1" applyBorder="1" applyAlignment="1">
      <alignment horizontal="right"/>
    </xf>
    <xf numFmtId="0" fontId="25" fillId="2" borderId="0" xfId="0" applyFont="1" applyFill="1" applyBorder="1" applyAlignment="1">
      <alignment horizontal="right"/>
    </xf>
    <xf numFmtId="0" fontId="19" fillId="2" borderId="0" xfId="0" applyFont="1" applyFill="1" applyBorder="1" applyAlignment="1">
      <alignment horizontal="center"/>
    </xf>
    <xf numFmtId="0" fontId="23" fillId="2" borderId="0" xfId="4" applyFont="1" applyFill="1"/>
    <xf numFmtId="0" fontId="27" fillId="0" borderId="0" xfId="0" applyFont="1" applyFill="1"/>
    <xf numFmtId="168" fontId="24" fillId="2" borderId="0" xfId="1" applyNumberFormat="1" applyFont="1" applyFill="1" applyBorder="1" applyAlignment="1">
      <alignment horizontal="right"/>
    </xf>
    <xf numFmtId="168" fontId="28" fillId="2" borderId="0" xfId="1" applyNumberFormat="1" applyFont="1" applyFill="1" applyBorder="1" applyAlignment="1">
      <alignment horizontal="right"/>
    </xf>
    <xf numFmtId="10" fontId="28" fillId="2" borderId="0" xfId="3" applyNumberFormat="1" applyFont="1" applyFill="1" applyBorder="1" applyAlignment="1">
      <alignment horizontal="right"/>
    </xf>
    <xf numFmtId="0" fontId="29" fillId="2" borderId="0" xfId="0" applyFont="1" applyFill="1" applyBorder="1" applyAlignment="1">
      <alignment horizontal="center"/>
    </xf>
    <xf numFmtId="0" fontId="18" fillId="2" borderId="0" xfId="0" applyFont="1" applyFill="1" applyBorder="1" applyAlignment="1">
      <alignment horizontal="center"/>
    </xf>
    <xf numFmtId="0" fontId="23" fillId="2" borderId="0" xfId="0" applyFont="1" applyFill="1" applyBorder="1"/>
    <xf numFmtId="0" fontId="24" fillId="2" borderId="0" xfId="0" applyFont="1" applyFill="1" applyBorder="1"/>
    <xf numFmtId="0" fontId="18" fillId="2" borderId="0" xfId="0" applyFont="1" applyFill="1" applyBorder="1" applyAlignment="1">
      <alignment horizontal="left" vertical="center" wrapText="1"/>
    </xf>
    <xf numFmtId="0" fontId="19" fillId="2" borderId="0" xfId="0" applyFont="1" applyFill="1" applyBorder="1"/>
    <xf numFmtId="0" fontId="23" fillId="2" borderId="0" xfId="0" applyFont="1" applyFill="1" applyBorder="1" applyAlignment="1">
      <alignment horizontal="left" vertical="center"/>
    </xf>
    <xf numFmtId="0" fontId="28" fillId="2" borderId="0" xfId="0" applyFont="1" applyFill="1" applyBorder="1" applyAlignment="1">
      <alignment horizontal="left" vertical="center"/>
    </xf>
    <xf numFmtId="166" fontId="28" fillId="2" borderId="0" xfId="0" applyNumberFormat="1" applyFont="1" applyFill="1" applyBorder="1" applyAlignment="1"/>
    <xf numFmtId="2" fontId="28" fillId="2" borderId="0" xfId="0" applyNumberFormat="1" applyFont="1" applyFill="1" applyBorder="1" applyAlignment="1">
      <alignment horizontal="right"/>
    </xf>
    <xf numFmtId="0" fontId="30" fillId="2" borderId="0" xfId="0" applyFont="1" applyFill="1" applyAlignment="1"/>
    <xf numFmtId="0" fontId="0" fillId="2" borderId="0" xfId="0" applyFill="1" applyBorder="1"/>
    <xf numFmtId="0" fontId="0" fillId="2" borderId="0" xfId="0" applyFill="1" applyBorder="1" applyAlignment="1">
      <alignment horizontal="center"/>
    </xf>
    <xf numFmtId="0" fontId="31" fillId="2" borderId="0" xfId="0" applyFont="1" applyFill="1" applyAlignment="1">
      <alignment vertical="center"/>
    </xf>
    <xf numFmtId="0" fontId="31" fillId="2" borderId="0" xfId="0" applyFont="1" applyFill="1" applyBorder="1"/>
    <xf numFmtId="0" fontId="31" fillId="2" borderId="0" xfId="0" applyFont="1" applyFill="1" applyBorder="1" applyAlignment="1">
      <alignment horizontal="center"/>
    </xf>
    <xf numFmtId="0" fontId="31" fillId="2" borderId="0" xfId="0" applyFont="1" applyFill="1" applyBorder="1" applyAlignment="1">
      <alignment horizontal="right"/>
    </xf>
    <xf numFmtId="0" fontId="32" fillId="2" borderId="0" xfId="0" applyFont="1" applyFill="1" applyBorder="1"/>
    <xf numFmtId="0" fontId="0" fillId="2" borderId="0" xfId="0" applyFill="1" applyBorder="1" applyAlignment="1">
      <alignment horizontal="right"/>
    </xf>
    <xf numFmtId="0" fontId="0" fillId="2" borderId="0" xfId="0" applyFill="1" applyAlignment="1">
      <alignment horizontal="center"/>
    </xf>
    <xf numFmtId="0" fontId="33" fillId="2" borderId="0" xfId="0" applyFont="1" applyFill="1" applyBorder="1"/>
    <xf numFmtId="0" fontId="1" fillId="3" borderId="0" xfId="0" applyFont="1" applyFill="1"/>
    <xf numFmtId="0" fontId="1" fillId="3" borderId="0" xfId="0" applyFont="1" applyFill="1" applyAlignment="1">
      <alignment horizontal="center"/>
    </xf>
    <xf numFmtId="0" fontId="1" fillId="0" borderId="0" xfId="0" applyFont="1" applyFill="1" applyAlignment="1">
      <alignment horizontal="center"/>
    </xf>
  </cellXfs>
  <cellStyles count="5">
    <cellStyle name="Comma" xfId="1" builtinId="3"/>
    <cellStyle name="Currency" xfId="2" builtinId="4"/>
    <cellStyle name="Normal" xfId="0" builtinId="0"/>
    <cellStyle name="Normal_2009-10 LMI Monthly Update - ETC version"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1011587</xdr:colOff>
      <xdr:row>4</xdr:row>
      <xdr:rowOff>136814</xdr:rowOff>
    </xdr:from>
    <xdr:to>
      <xdr:col>10</xdr:col>
      <xdr:colOff>348343</xdr:colOff>
      <xdr:row>7</xdr:row>
      <xdr:rowOff>104775</xdr:rowOff>
    </xdr:to>
    <xdr:sp macro="" textlink="">
      <xdr:nvSpPr>
        <xdr:cNvPr id="2" name="TextBox 1"/>
        <xdr:cNvSpPr txBox="1"/>
      </xdr:nvSpPr>
      <xdr:spPr>
        <a:xfrm>
          <a:off x="2294287" y="848014"/>
          <a:ext cx="8683956" cy="501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a:solidFill>
                <a:schemeClr val="bg1"/>
              </a:solidFill>
              <a:latin typeface="+mn-lt"/>
              <a:cs typeface="Arial" panose="020B0604020202020204" pitchFamily="34" charset="0"/>
            </a:rPr>
            <a:t>Spotlight on Bonds</a:t>
          </a:r>
        </a:p>
      </xdr:txBody>
    </xdr:sp>
    <xdr:clientData/>
  </xdr:twoCellAnchor>
  <xdr:twoCellAnchor>
    <xdr:from>
      <xdr:col>6</xdr:col>
      <xdr:colOff>59577</xdr:colOff>
      <xdr:row>66</xdr:row>
      <xdr:rowOff>145863</xdr:rowOff>
    </xdr:from>
    <xdr:to>
      <xdr:col>28</xdr:col>
      <xdr:colOff>300051</xdr:colOff>
      <xdr:row>70</xdr:row>
      <xdr:rowOff>112699</xdr:rowOff>
    </xdr:to>
    <xdr:sp macro="" textlink="">
      <xdr:nvSpPr>
        <xdr:cNvPr id="3" name="TextBox 2"/>
        <xdr:cNvSpPr txBox="1"/>
      </xdr:nvSpPr>
      <xdr:spPr>
        <a:xfrm>
          <a:off x="8301877" y="11893363"/>
          <a:ext cx="13835824" cy="74788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8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800">
              <a:solidFill>
                <a:schemeClr val="accent1">
                  <a:lumMod val="75000"/>
                </a:schemeClr>
              </a:solidFill>
              <a:effectLst/>
              <a:latin typeface="+mn-lt"/>
              <a:ea typeface="+mn-ea"/>
              <a:cs typeface="+mn-cs"/>
            </a:rPr>
            <a:t>© Copyright 2020 ASX Operations Pty Limited ABN 42 004 523 782. All rights reserved 2020</a:t>
          </a:r>
          <a:endParaRPr lang="en-AU" sz="800">
            <a:solidFill>
              <a:schemeClr val="accent1">
                <a:lumMod val="75000"/>
              </a:schemeClr>
            </a:solidFill>
          </a:endParaRPr>
        </a:p>
      </xdr:txBody>
    </xdr:sp>
    <xdr:clientData/>
  </xdr:twoCellAnchor>
  <xdr:twoCellAnchor editAs="oneCell">
    <xdr:from>
      <xdr:col>29</xdr:col>
      <xdr:colOff>165100</xdr:colOff>
      <xdr:row>62</xdr:row>
      <xdr:rowOff>88900</xdr:rowOff>
    </xdr:from>
    <xdr:to>
      <xdr:col>30</xdr:col>
      <xdr:colOff>120823</xdr:colOff>
      <xdr:row>66</xdr:row>
      <xdr:rowOff>177660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44100" y="11055350"/>
          <a:ext cx="597073" cy="869810"/>
        </a:xfrm>
        <a:prstGeom prst="rect">
          <a:avLst/>
        </a:prstGeom>
      </xdr:spPr>
    </xdr:pic>
    <xdr:clientData/>
  </xdr:twoCellAnchor>
  <xdr:twoCellAnchor>
    <xdr:from>
      <xdr:col>3</xdr:col>
      <xdr:colOff>601528</xdr:colOff>
      <xdr:row>63</xdr:row>
      <xdr:rowOff>215476</xdr:rowOff>
    </xdr:from>
    <xdr:to>
      <xdr:col>5</xdr:col>
      <xdr:colOff>962688</xdr:colOff>
      <xdr:row>67</xdr:row>
      <xdr:rowOff>138977</xdr:rowOff>
    </xdr:to>
    <xdr:sp macro="" textlink="">
      <xdr:nvSpPr>
        <xdr:cNvPr id="5" name="Text Box 37"/>
        <xdr:cNvSpPr txBox="1">
          <a:spLocks noChangeArrowheads="1"/>
        </xdr:cNvSpPr>
      </xdr:nvSpPr>
      <xdr:spPr bwMode="auto">
        <a:xfrm>
          <a:off x="2970078" y="11334326"/>
          <a:ext cx="3809210" cy="7998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900" b="1" i="0" u="none" strike="noStrike" baseline="0">
              <a:solidFill>
                <a:schemeClr val="accent1"/>
              </a:solidFill>
              <a:latin typeface="+mn-lt"/>
              <a:cs typeface="Arial" pitchFamily="34" charset="0"/>
            </a:rPr>
            <a:t>Martin Dinh</a:t>
          </a:r>
        </a:p>
        <a:p>
          <a:pPr algn="l" rtl="0">
            <a:lnSpc>
              <a:spcPts val="900"/>
            </a:lnSpc>
            <a:defRPr sz="1000"/>
          </a:pPr>
          <a:endParaRPr lang="en-AU" sz="900" b="0" i="0" u="none" strike="noStrike" baseline="0">
            <a:solidFill>
              <a:schemeClr val="accent1"/>
            </a:solidFill>
            <a:latin typeface="+mn-lt"/>
            <a:cs typeface="Arial" pitchFamily="34" charset="0"/>
          </a:endParaRPr>
        </a:p>
        <a:p>
          <a:pPr algn="l" rtl="0">
            <a:lnSpc>
              <a:spcPts val="800"/>
            </a:lnSpc>
            <a:defRPr sz="1000"/>
          </a:pPr>
          <a:r>
            <a:rPr lang="en-AU" sz="900" b="0" i="0" u="none" strike="noStrike" baseline="0">
              <a:solidFill>
                <a:schemeClr val="accent1"/>
              </a:solidFill>
              <a:latin typeface="+mn-lt"/>
              <a:cs typeface="Arial" pitchFamily="34" charset="0"/>
            </a:rPr>
            <a:t>Senior Product Manager - ASX Investment Products</a:t>
          </a:r>
        </a:p>
        <a:p>
          <a:pPr algn="l" rtl="0">
            <a:lnSpc>
              <a:spcPts val="800"/>
            </a:lnSpc>
            <a:defRPr sz="1000"/>
          </a:pPr>
          <a:endParaRPr lang="en-AU" sz="900" b="0" i="0" u="none" strike="noStrike" baseline="0">
            <a:solidFill>
              <a:schemeClr val="accent1"/>
            </a:solidFill>
            <a:latin typeface="+mn-lt"/>
            <a:cs typeface="Arial" pitchFamily="34" charset="0"/>
          </a:endParaRPr>
        </a:p>
        <a:p>
          <a:pPr algn="l" rtl="0">
            <a:lnSpc>
              <a:spcPts val="1000"/>
            </a:lnSpc>
            <a:defRPr sz="1000"/>
          </a:pPr>
          <a:r>
            <a:rPr lang="en-AU" sz="900" b="0" i="0" u="none" strike="noStrike" baseline="0">
              <a:solidFill>
                <a:schemeClr val="accent1"/>
              </a:solidFill>
              <a:latin typeface="+mn-lt"/>
              <a:cs typeface="Arial" pitchFamily="34" charset="0"/>
            </a:rPr>
            <a:t> Phone: +61 2 9227 0318</a:t>
          </a:r>
        </a:p>
        <a:p>
          <a:pPr algn="l" rtl="0">
            <a:lnSpc>
              <a:spcPts val="1000"/>
            </a:lnSpc>
            <a:defRPr sz="1000"/>
          </a:pPr>
          <a:r>
            <a:rPr lang="en-AU" sz="900" b="0" i="0" u="none" strike="noStrike" baseline="0">
              <a:solidFill>
                <a:schemeClr val="accent1"/>
              </a:solidFill>
              <a:latin typeface="+mn-lt"/>
              <a:cs typeface="Arial" pitchFamily="34" charset="0"/>
            </a:rPr>
            <a:t>Email: martin.dinh@asx.com.au </a:t>
          </a:r>
        </a:p>
      </xdr:txBody>
    </xdr:sp>
    <xdr:clientData/>
  </xdr:twoCellAnchor>
  <xdr:twoCellAnchor>
    <xdr:from>
      <xdr:col>2</xdr:col>
      <xdr:colOff>177799</xdr:colOff>
      <xdr:row>64</xdr:row>
      <xdr:rowOff>87269</xdr:rowOff>
    </xdr:from>
    <xdr:to>
      <xdr:col>3</xdr:col>
      <xdr:colOff>310750</xdr:colOff>
      <xdr:row>69</xdr:row>
      <xdr:rowOff>47740</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838" t="4745" r="8790" b="39142"/>
        <a:stretch/>
      </xdr:blipFill>
      <xdr:spPr>
        <a:xfrm>
          <a:off x="1460499" y="11422019"/>
          <a:ext cx="1218801" cy="976471"/>
        </a:xfrm>
        <a:prstGeom prst="ellipse">
          <a:avLst/>
        </a:prstGeom>
        <a:effectLst>
          <a:reflection blurRad="6350" stA="52000" endA="300" endPos="35000" dir="5400000" sy="-100000" algn="bl" rotWithShape="0"/>
        </a:effectLst>
      </xdr:spPr>
    </xdr:pic>
    <xdr:clientData/>
  </xdr:twoCellAnchor>
  <xdr:twoCellAnchor>
    <xdr:from>
      <xdr:col>2</xdr:col>
      <xdr:colOff>142875</xdr:colOff>
      <xdr:row>5</xdr:row>
      <xdr:rowOff>28575</xdr:rowOff>
    </xdr:from>
    <xdr:to>
      <xdr:col>2</xdr:col>
      <xdr:colOff>862875</xdr:colOff>
      <xdr:row>8</xdr:row>
      <xdr:rowOff>205650</xdr:rowOff>
    </xdr:to>
    <xdr:grpSp>
      <xdr:nvGrpSpPr>
        <xdr:cNvPr id="7" name="Group 6"/>
        <xdr:cNvGrpSpPr/>
      </xdr:nvGrpSpPr>
      <xdr:grpSpPr>
        <a:xfrm>
          <a:off x="1425575" y="917575"/>
          <a:ext cx="720000" cy="710475"/>
          <a:chOff x="4995756" y="1406541"/>
          <a:chExt cx="1440000" cy="1440000"/>
        </a:xfrm>
      </xdr:grpSpPr>
      <xdr:sp macro="" textlink="">
        <xdr:nvSpPr>
          <xdr:cNvPr id="8" name="Oval 7"/>
          <xdr:cNvSpPr/>
        </xdr:nvSpPr>
        <xdr:spPr>
          <a:xfrm>
            <a:off x="4995756" y="1406541"/>
            <a:ext cx="1440000" cy="1440000"/>
          </a:xfrm>
          <a:prstGeom prst="ellipse">
            <a:avLst/>
          </a:prstGeom>
          <a:solidFill>
            <a:schemeClr val="bg2"/>
          </a:solidFill>
          <a:ln cmpd="sng">
            <a:solidFill>
              <a:srgbClr val="4B657D"/>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9" name="Group 8">
            <a:extLst>
              <a:ext uri="{FF2B5EF4-FFF2-40B4-BE49-F238E27FC236}">
                <a16:creationId xmlns:a16="http://schemas.microsoft.com/office/drawing/2014/main" id="{613D617D-281A-404B-ADF2-7E0CD690528C}"/>
              </a:ext>
            </a:extLst>
          </xdr:cNvPr>
          <xdr:cNvGrpSpPr>
            <a:grpSpLocks noChangeAspect="1"/>
          </xdr:cNvGrpSpPr>
        </xdr:nvGrpSpPr>
        <xdr:grpSpPr bwMode="auto">
          <a:xfrm>
            <a:off x="5247265" y="1795925"/>
            <a:ext cx="950913" cy="720725"/>
            <a:chOff x="4148" y="1340"/>
            <a:chExt cx="599" cy="454"/>
          </a:xfrm>
        </xdr:grpSpPr>
        <xdr:sp macro="" textlink="">
          <xdr:nvSpPr>
            <xdr:cNvPr id="10" name="AutoShape 108">
              <a:extLst>
                <a:ext uri="{FF2B5EF4-FFF2-40B4-BE49-F238E27FC236}">
                  <a16:creationId xmlns:a16="http://schemas.microsoft.com/office/drawing/2014/main" id="{7D3910E1-D953-48B4-B3A4-F5D00F8CEFE5}"/>
                </a:ext>
              </a:extLst>
            </xdr:cNvPr>
            <xdr:cNvSpPr>
              <a:spLocks noChangeAspect="1" noChangeArrowheads="1" noTextEdit="1"/>
            </xdr:cNvSpPr>
          </xdr:nvSpPr>
          <xdr:spPr bwMode="auto">
            <a:xfrm>
              <a:off x="4148" y="1340"/>
              <a:ext cx="597" cy="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1" name="Freeform 10">
              <a:extLst>
                <a:ext uri="{FF2B5EF4-FFF2-40B4-BE49-F238E27FC236}">
                  <a16:creationId xmlns:a16="http://schemas.microsoft.com/office/drawing/2014/main" id="{8CD81CCA-3063-40D7-A1D5-731315BAC3B4}"/>
                </a:ext>
              </a:extLst>
            </xdr:cNvPr>
            <xdr:cNvSpPr>
              <a:spLocks/>
            </xdr:cNvSpPr>
          </xdr:nvSpPr>
          <xdr:spPr bwMode="auto">
            <a:xfrm>
              <a:off x="4148" y="1438"/>
              <a:ext cx="599" cy="353"/>
            </a:xfrm>
            <a:custGeom>
              <a:avLst/>
              <a:gdLst>
                <a:gd name="T0" fmla="*/ 244 w 247"/>
                <a:gd name="T1" fmla="*/ 0 h 145"/>
                <a:gd name="T2" fmla="*/ 241 w 247"/>
                <a:gd name="T3" fmla="*/ 0 h 145"/>
                <a:gd name="T4" fmla="*/ 241 w 247"/>
                <a:gd name="T5" fmla="*/ 6 h 145"/>
                <a:gd name="T6" fmla="*/ 241 w 247"/>
                <a:gd name="T7" fmla="*/ 22 h 145"/>
                <a:gd name="T8" fmla="*/ 241 w 247"/>
                <a:gd name="T9" fmla="*/ 128 h 145"/>
                <a:gd name="T10" fmla="*/ 229 w 247"/>
                <a:gd name="T11" fmla="*/ 139 h 145"/>
                <a:gd name="T12" fmla="*/ 17 w 247"/>
                <a:gd name="T13" fmla="*/ 139 h 145"/>
                <a:gd name="T14" fmla="*/ 6 w 247"/>
                <a:gd name="T15" fmla="*/ 128 h 145"/>
                <a:gd name="T16" fmla="*/ 6 w 247"/>
                <a:gd name="T17" fmla="*/ 22 h 145"/>
                <a:gd name="T18" fmla="*/ 6 w 247"/>
                <a:gd name="T19" fmla="*/ 6 h 145"/>
                <a:gd name="T20" fmla="*/ 6 w 247"/>
                <a:gd name="T21" fmla="*/ 0 h 145"/>
                <a:gd name="T22" fmla="*/ 3 w 247"/>
                <a:gd name="T23" fmla="*/ 0 h 145"/>
                <a:gd name="T24" fmla="*/ 0 w 247"/>
                <a:gd name="T25" fmla="*/ 3 h 145"/>
                <a:gd name="T26" fmla="*/ 0 w 247"/>
                <a:gd name="T27" fmla="*/ 128 h 145"/>
                <a:gd name="T28" fmla="*/ 17 w 247"/>
                <a:gd name="T29" fmla="*/ 145 h 145"/>
                <a:gd name="T30" fmla="*/ 229 w 247"/>
                <a:gd name="T31" fmla="*/ 145 h 145"/>
                <a:gd name="T32" fmla="*/ 247 w 247"/>
                <a:gd name="T33" fmla="*/ 128 h 145"/>
                <a:gd name="T34" fmla="*/ 247 w 247"/>
                <a:gd name="T35" fmla="*/ 3 h 145"/>
                <a:gd name="T36" fmla="*/ 244 w 247"/>
                <a:gd name="T37" fmla="*/ 0 h 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7" h="145">
                  <a:moveTo>
                    <a:pt x="244" y="0"/>
                  </a:moveTo>
                  <a:cubicBezTo>
                    <a:pt x="241" y="0"/>
                    <a:pt x="241" y="0"/>
                    <a:pt x="241" y="0"/>
                  </a:cubicBezTo>
                  <a:cubicBezTo>
                    <a:pt x="241" y="6"/>
                    <a:pt x="241" y="6"/>
                    <a:pt x="241" y="6"/>
                  </a:cubicBezTo>
                  <a:cubicBezTo>
                    <a:pt x="241" y="22"/>
                    <a:pt x="241" y="22"/>
                    <a:pt x="241" y="22"/>
                  </a:cubicBezTo>
                  <a:cubicBezTo>
                    <a:pt x="241" y="128"/>
                    <a:pt x="241" y="128"/>
                    <a:pt x="241" y="128"/>
                  </a:cubicBezTo>
                  <a:cubicBezTo>
                    <a:pt x="241" y="134"/>
                    <a:pt x="236" y="139"/>
                    <a:pt x="229" y="139"/>
                  </a:cubicBezTo>
                  <a:cubicBezTo>
                    <a:pt x="17" y="139"/>
                    <a:pt x="17" y="139"/>
                    <a:pt x="17" y="139"/>
                  </a:cubicBezTo>
                  <a:cubicBezTo>
                    <a:pt x="11" y="139"/>
                    <a:pt x="6" y="134"/>
                    <a:pt x="6" y="128"/>
                  </a:cubicBezTo>
                  <a:cubicBezTo>
                    <a:pt x="6" y="22"/>
                    <a:pt x="6" y="22"/>
                    <a:pt x="6" y="22"/>
                  </a:cubicBezTo>
                  <a:cubicBezTo>
                    <a:pt x="6" y="6"/>
                    <a:pt x="6" y="6"/>
                    <a:pt x="6" y="6"/>
                  </a:cubicBezTo>
                  <a:cubicBezTo>
                    <a:pt x="6" y="0"/>
                    <a:pt x="6" y="0"/>
                    <a:pt x="6" y="0"/>
                  </a:cubicBezTo>
                  <a:cubicBezTo>
                    <a:pt x="3" y="0"/>
                    <a:pt x="3" y="0"/>
                    <a:pt x="3" y="0"/>
                  </a:cubicBezTo>
                  <a:cubicBezTo>
                    <a:pt x="1" y="0"/>
                    <a:pt x="0" y="2"/>
                    <a:pt x="0" y="3"/>
                  </a:cubicBezTo>
                  <a:cubicBezTo>
                    <a:pt x="0" y="128"/>
                    <a:pt x="0" y="128"/>
                    <a:pt x="0" y="128"/>
                  </a:cubicBezTo>
                  <a:cubicBezTo>
                    <a:pt x="0" y="137"/>
                    <a:pt x="8" y="145"/>
                    <a:pt x="17" y="145"/>
                  </a:cubicBezTo>
                  <a:cubicBezTo>
                    <a:pt x="229" y="145"/>
                    <a:pt x="229" y="145"/>
                    <a:pt x="229" y="145"/>
                  </a:cubicBezTo>
                  <a:cubicBezTo>
                    <a:pt x="239" y="145"/>
                    <a:pt x="247" y="137"/>
                    <a:pt x="247" y="128"/>
                  </a:cubicBezTo>
                  <a:cubicBezTo>
                    <a:pt x="247" y="3"/>
                    <a:pt x="247" y="3"/>
                    <a:pt x="247" y="3"/>
                  </a:cubicBezTo>
                  <a:cubicBezTo>
                    <a:pt x="247" y="2"/>
                    <a:pt x="246" y="0"/>
                    <a:pt x="244" y="0"/>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2" name="Freeform 11">
              <a:extLst>
                <a:ext uri="{FF2B5EF4-FFF2-40B4-BE49-F238E27FC236}">
                  <a16:creationId xmlns:a16="http://schemas.microsoft.com/office/drawing/2014/main" id="{994D84A5-80A2-4973-8014-20E530E3B54C}"/>
                </a:ext>
              </a:extLst>
            </xdr:cNvPr>
            <xdr:cNvSpPr>
              <a:spLocks noEditPoints="1"/>
            </xdr:cNvSpPr>
          </xdr:nvSpPr>
          <xdr:spPr bwMode="auto">
            <a:xfrm>
              <a:off x="4204" y="1496"/>
              <a:ext cx="369" cy="242"/>
            </a:xfrm>
            <a:custGeom>
              <a:avLst/>
              <a:gdLst>
                <a:gd name="T0" fmla="*/ 3 w 152"/>
                <a:gd name="T1" fmla="*/ 99 h 99"/>
                <a:gd name="T2" fmla="*/ 52 w 152"/>
                <a:gd name="T3" fmla="*/ 99 h 99"/>
                <a:gd name="T4" fmla="*/ 100 w 152"/>
                <a:gd name="T5" fmla="*/ 99 h 99"/>
                <a:gd name="T6" fmla="*/ 103 w 152"/>
                <a:gd name="T7" fmla="*/ 96 h 99"/>
                <a:gd name="T8" fmla="*/ 103 w 152"/>
                <a:gd name="T9" fmla="*/ 52 h 99"/>
                <a:gd name="T10" fmla="*/ 146 w 152"/>
                <a:gd name="T11" fmla="*/ 52 h 99"/>
                <a:gd name="T12" fmla="*/ 146 w 152"/>
                <a:gd name="T13" fmla="*/ 96 h 99"/>
                <a:gd name="T14" fmla="*/ 149 w 152"/>
                <a:gd name="T15" fmla="*/ 99 h 99"/>
                <a:gd name="T16" fmla="*/ 152 w 152"/>
                <a:gd name="T17" fmla="*/ 96 h 99"/>
                <a:gd name="T18" fmla="*/ 152 w 152"/>
                <a:gd name="T19" fmla="*/ 49 h 99"/>
                <a:gd name="T20" fmla="*/ 152 w 152"/>
                <a:gd name="T21" fmla="*/ 3 h 99"/>
                <a:gd name="T22" fmla="*/ 149 w 152"/>
                <a:gd name="T23" fmla="*/ 0 h 99"/>
                <a:gd name="T24" fmla="*/ 100 w 152"/>
                <a:gd name="T25" fmla="*/ 0 h 99"/>
                <a:gd name="T26" fmla="*/ 52 w 152"/>
                <a:gd name="T27" fmla="*/ 0 h 99"/>
                <a:gd name="T28" fmla="*/ 3 w 152"/>
                <a:gd name="T29" fmla="*/ 0 h 99"/>
                <a:gd name="T30" fmla="*/ 0 w 152"/>
                <a:gd name="T31" fmla="*/ 3 h 99"/>
                <a:gd name="T32" fmla="*/ 0 w 152"/>
                <a:gd name="T33" fmla="*/ 49 h 99"/>
                <a:gd name="T34" fmla="*/ 0 w 152"/>
                <a:gd name="T35" fmla="*/ 96 h 99"/>
                <a:gd name="T36" fmla="*/ 3 w 152"/>
                <a:gd name="T37" fmla="*/ 99 h 99"/>
                <a:gd name="T38" fmla="*/ 6 w 152"/>
                <a:gd name="T39" fmla="*/ 52 h 99"/>
                <a:gd name="T40" fmla="*/ 49 w 152"/>
                <a:gd name="T41" fmla="*/ 52 h 99"/>
                <a:gd name="T42" fmla="*/ 49 w 152"/>
                <a:gd name="T43" fmla="*/ 93 h 99"/>
                <a:gd name="T44" fmla="*/ 6 w 152"/>
                <a:gd name="T45" fmla="*/ 93 h 99"/>
                <a:gd name="T46" fmla="*/ 6 w 152"/>
                <a:gd name="T47" fmla="*/ 52 h 99"/>
                <a:gd name="T48" fmla="*/ 97 w 152"/>
                <a:gd name="T49" fmla="*/ 93 h 99"/>
                <a:gd name="T50" fmla="*/ 55 w 152"/>
                <a:gd name="T51" fmla="*/ 93 h 99"/>
                <a:gd name="T52" fmla="*/ 55 w 152"/>
                <a:gd name="T53" fmla="*/ 52 h 99"/>
                <a:gd name="T54" fmla="*/ 97 w 152"/>
                <a:gd name="T55" fmla="*/ 52 h 99"/>
                <a:gd name="T56" fmla="*/ 97 w 152"/>
                <a:gd name="T57" fmla="*/ 93 h 99"/>
                <a:gd name="T58" fmla="*/ 146 w 152"/>
                <a:gd name="T59" fmla="*/ 46 h 99"/>
                <a:gd name="T60" fmla="*/ 103 w 152"/>
                <a:gd name="T61" fmla="*/ 46 h 99"/>
                <a:gd name="T62" fmla="*/ 103 w 152"/>
                <a:gd name="T63" fmla="*/ 6 h 99"/>
                <a:gd name="T64" fmla="*/ 146 w 152"/>
                <a:gd name="T65" fmla="*/ 6 h 99"/>
                <a:gd name="T66" fmla="*/ 146 w 152"/>
                <a:gd name="T67" fmla="*/ 46 h 99"/>
                <a:gd name="T68" fmla="*/ 97 w 152"/>
                <a:gd name="T69" fmla="*/ 46 h 99"/>
                <a:gd name="T70" fmla="*/ 55 w 152"/>
                <a:gd name="T71" fmla="*/ 46 h 99"/>
                <a:gd name="T72" fmla="*/ 55 w 152"/>
                <a:gd name="T73" fmla="*/ 6 h 99"/>
                <a:gd name="T74" fmla="*/ 97 w 152"/>
                <a:gd name="T75" fmla="*/ 6 h 99"/>
                <a:gd name="T76" fmla="*/ 97 w 152"/>
                <a:gd name="T77" fmla="*/ 46 h 99"/>
                <a:gd name="T78" fmla="*/ 6 w 152"/>
                <a:gd name="T79" fmla="*/ 6 h 99"/>
                <a:gd name="T80" fmla="*/ 49 w 152"/>
                <a:gd name="T81" fmla="*/ 6 h 99"/>
                <a:gd name="T82" fmla="*/ 49 w 152"/>
                <a:gd name="T83" fmla="*/ 46 h 99"/>
                <a:gd name="T84" fmla="*/ 6 w 152"/>
                <a:gd name="T85" fmla="*/ 46 h 99"/>
                <a:gd name="T86" fmla="*/ 6 w 152"/>
                <a:gd name="T87" fmla="*/ 6 h 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52" h="99">
                  <a:moveTo>
                    <a:pt x="3" y="99"/>
                  </a:moveTo>
                  <a:cubicBezTo>
                    <a:pt x="52" y="99"/>
                    <a:pt x="52" y="99"/>
                    <a:pt x="52" y="99"/>
                  </a:cubicBezTo>
                  <a:cubicBezTo>
                    <a:pt x="100" y="99"/>
                    <a:pt x="100" y="99"/>
                    <a:pt x="100" y="99"/>
                  </a:cubicBezTo>
                  <a:cubicBezTo>
                    <a:pt x="102" y="99"/>
                    <a:pt x="103" y="98"/>
                    <a:pt x="103" y="96"/>
                  </a:cubicBezTo>
                  <a:cubicBezTo>
                    <a:pt x="103" y="52"/>
                    <a:pt x="103" y="52"/>
                    <a:pt x="103" y="52"/>
                  </a:cubicBezTo>
                  <a:cubicBezTo>
                    <a:pt x="146" y="52"/>
                    <a:pt x="146" y="52"/>
                    <a:pt x="146" y="52"/>
                  </a:cubicBezTo>
                  <a:cubicBezTo>
                    <a:pt x="146" y="96"/>
                    <a:pt x="146" y="96"/>
                    <a:pt x="146" y="96"/>
                  </a:cubicBezTo>
                  <a:cubicBezTo>
                    <a:pt x="146" y="98"/>
                    <a:pt x="147" y="99"/>
                    <a:pt x="149" y="99"/>
                  </a:cubicBezTo>
                  <a:cubicBezTo>
                    <a:pt x="151" y="99"/>
                    <a:pt x="152" y="98"/>
                    <a:pt x="152" y="96"/>
                  </a:cubicBezTo>
                  <a:cubicBezTo>
                    <a:pt x="152" y="49"/>
                    <a:pt x="152" y="49"/>
                    <a:pt x="152" y="49"/>
                  </a:cubicBezTo>
                  <a:cubicBezTo>
                    <a:pt x="152" y="3"/>
                    <a:pt x="152" y="3"/>
                    <a:pt x="152" y="3"/>
                  </a:cubicBezTo>
                  <a:cubicBezTo>
                    <a:pt x="152" y="1"/>
                    <a:pt x="151" y="0"/>
                    <a:pt x="149" y="0"/>
                  </a:cubicBezTo>
                  <a:cubicBezTo>
                    <a:pt x="100" y="0"/>
                    <a:pt x="100" y="0"/>
                    <a:pt x="100" y="0"/>
                  </a:cubicBezTo>
                  <a:cubicBezTo>
                    <a:pt x="52" y="0"/>
                    <a:pt x="52" y="0"/>
                    <a:pt x="52" y="0"/>
                  </a:cubicBezTo>
                  <a:cubicBezTo>
                    <a:pt x="3" y="0"/>
                    <a:pt x="3" y="0"/>
                    <a:pt x="3" y="0"/>
                  </a:cubicBezTo>
                  <a:cubicBezTo>
                    <a:pt x="1" y="0"/>
                    <a:pt x="0" y="1"/>
                    <a:pt x="0" y="3"/>
                  </a:cubicBezTo>
                  <a:cubicBezTo>
                    <a:pt x="0" y="49"/>
                    <a:pt x="0" y="49"/>
                    <a:pt x="0" y="49"/>
                  </a:cubicBezTo>
                  <a:cubicBezTo>
                    <a:pt x="0" y="96"/>
                    <a:pt x="0" y="96"/>
                    <a:pt x="0" y="96"/>
                  </a:cubicBezTo>
                  <a:cubicBezTo>
                    <a:pt x="0" y="98"/>
                    <a:pt x="1" y="99"/>
                    <a:pt x="3" y="99"/>
                  </a:cubicBezTo>
                  <a:close/>
                  <a:moveTo>
                    <a:pt x="6" y="52"/>
                  </a:moveTo>
                  <a:cubicBezTo>
                    <a:pt x="49" y="52"/>
                    <a:pt x="49" y="52"/>
                    <a:pt x="49" y="52"/>
                  </a:cubicBezTo>
                  <a:cubicBezTo>
                    <a:pt x="49" y="93"/>
                    <a:pt x="49" y="93"/>
                    <a:pt x="49" y="93"/>
                  </a:cubicBezTo>
                  <a:cubicBezTo>
                    <a:pt x="6" y="93"/>
                    <a:pt x="6" y="93"/>
                    <a:pt x="6" y="93"/>
                  </a:cubicBezTo>
                  <a:lnTo>
                    <a:pt x="6" y="52"/>
                  </a:lnTo>
                  <a:close/>
                  <a:moveTo>
                    <a:pt x="97" y="93"/>
                  </a:moveTo>
                  <a:cubicBezTo>
                    <a:pt x="55" y="93"/>
                    <a:pt x="55" y="93"/>
                    <a:pt x="55" y="93"/>
                  </a:cubicBezTo>
                  <a:cubicBezTo>
                    <a:pt x="55" y="52"/>
                    <a:pt x="55" y="52"/>
                    <a:pt x="55" y="52"/>
                  </a:cubicBezTo>
                  <a:cubicBezTo>
                    <a:pt x="97" y="52"/>
                    <a:pt x="97" y="52"/>
                    <a:pt x="97" y="52"/>
                  </a:cubicBezTo>
                  <a:lnTo>
                    <a:pt x="97" y="93"/>
                  </a:lnTo>
                  <a:close/>
                  <a:moveTo>
                    <a:pt x="146" y="46"/>
                  </a:moveTo>
                  <a:cubicBezTo>
                    <a:pt x="103" y="46"/>
                    <a:pt x="103" y="46"/>
                    <a:pt x="103" y="46"/>
                  </a:cubicBezTo>
                  <a:cubicBezTo>
                    <a:pt x="103" y="6"/>
                    <a:pt x="103" y="6"/>
                    <a:pt x="103" y="6"/>
                  </a:cubicBezTo>
                  <a:cubicBezTo>
                    <a:pt x="146" y="6"/>
                    <a:pt x="146" y="6"/>
                    <a:pt x="146" y="6"/>
                  </a:cubicBezTo>
                  <a:lnTo>
                    <a:pt x="146" y="46"/>
                  </a:lnTo>
                  <a:close/>
                  <a:moveTo>
                    <a:pt x="97" y="46"/>
                  </a:moveTo>
                  <a:cubicBezTo>
                    <a:pt x="55" y="46"/>
                    <a:pt x="55" y="46"/>
                    <a:pt x="55" y="46"/>
                  </a:cubicBezTo>
                  <a:cubicBezTo>
                    <a:pt x="55" y="6"/>
                    <a:pt x="55" y="6"/>
                    <a:pt x="55" y="6"/>
                  </a:cubicBezTo>
                  <a:cubicBezTo>
                    <a:pt x="97" y="6"/>
                    <a:pt x="97" y="6"/>
                    <a:pt x="97" y="6"/>
                  </a:cubicBezTo>
                  <a:lnTo>
                    <a:pt x="97" y="46"/>
                  </a:lnTo>
                  <a:close/>
                  <a:moveTo>
                    <a:pt x="6" y="6"/>
                  </a:moveTo>
                  <a:cubicBezTo>
                    <a:pt x="49" y="6"/>
                    <a:pt x="49" y="6"/>
                    <a:pt x="49" y="6"/>
                  </a:cubicBezTo>
                  <a:cubicBezTo>
                    <a:pt x="49" y="46"/>
                    <a:pt x="49" y="46"/>
                    <a:pt x="49" y="46"/>
                  </a:cubicBezTo>
                  <a:cubicBezTo>
                    <a:pt x="6" y="46"/>
                    <a:pt x="6" y="46"/>
                    <a:pt x="6" y="46"/>
                  </a:cubicBezTo>
                  <a:lnTo>
                    <a:pt x="6" y="6"/>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3" name="Line 112">
              <a:extLst>
                <a:ext uri="{FF2B5EF4-FFF2-40B4-BE49-F238E27FC236}">
                  <a16:creationId xmlns:a16="http://schemas.microsoft.com/office/drawing/2014/main" id="{D296F664-490C-49B9-A52B-3826FC0BEAC5}"/>
                </a:ext>
              </a:extLst>
            </xdr:cNvPr>
            <xdr:cNvSpPr>
              <a:spLocks noChangeShapeType="1"/>
            </xdr:cNvSpPr>
          </xdr:nvSpPr>
          <xdr:spPr bwMode="auto">
            <a:xfrm>
              <a:off x="4446" y="1511"/>
              <a:ext cx="0" cy="0"/>
            </a:xfrm>
            <a:prstGeom prst="line">
              <a:avLst/>
            </a:prstGeom>
            <a:noFill/>
            <a:ln w="22225" cap="rnd">
              <a:solidFill>
                <a:srgbClr val="4B657D"/>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4" name="Freeform 13">
              <a:extLst>
                <a:ext uri="{FF2B5EF4-FFF2-40B4-BE49-F238E27FC236}">
                  <a16:creationId xmlns:a16="http://schemas.microsoft.com/office/drawing/2014/main" id="{A91304D6-D067-46D9-8CF1-7AAC3B1D0D15}"/>
                </a:ext>
              </a:extLst>
            </xdr:cNvPr>
            <xdr:cNvSpPr>
              <a:spLocks noEditPoints="1"/>
            </xdr:cNvSpPr>
          </xdr:nvSpPr>
          <xdr:spPr bwMode="auto">
            <a:xfrm>
              <a:off x="4439" y="1608"/>
              <a:ext cx="134" cy="130"/>
            </a:xfrm>
            <a:custGeom>
              <a:avLst/>
              <a:gdLst>
                <a:gd name="T0" fmla="*/ 52 w 55"/>
                <a:gd name="T1" fmla="*/ 53 h 53"/>
                <a:gd name="T2" fmla="*/ 3 w 55"/>
                <a:gd name="T3" fmla="*/ 53 h 53"/>
                <a:gd name="T4" fmla="*/ 0 w 55"/>
                <a:gd name="T5" fmla="*/ 50 h 53"/>
                <a:gd name="T6" fmla="*/ 0 w 55"/>
                <a:gd name="T7" fmla="*/ 3 h 53"/>
                <a:gd name="T8" fmla="*/ 3 w 55"/>
                <a:gd name="T9" fmla="*/ 0 h 53"/>
                <a:gd name="T10" fmla="*/ 52 w 55"/>
                <a:gd name="T11" fmla="*/ 0 h 53"/>
                <a:gd name="T12" fmla="*/ 55 w 55"/>
                <a:gd name="T13" fmla="*/ 3 h 53"/>
                <a:gd name="T14" fmla="*/ 55 w 55"/>
                <a:gd name="T15" fmla="*/ 50 h 53"/>
                <a:gd name="T16" fmla="*/ 52 w 55"/>
                <a:gd name="T17" fmla="*/ 53 h 53"/>
                <a:gd name="T18" fmla="*/ 6 w 55"/>
                <a:gd name="T19" fmla="*/ 47 h 53"/>
                <a:gd name="T20" fmla="*/ 49 w 55"/>
                <a:gd name="T21" fmla="*/ 47 h 53"/>
                <a:gd name="T22" fmla="*/ 49 w 55"/>
                <a:gd name="T23" fmla="*/ 6 h 53"/>
                <a:gd name="T24" fmla="*/ 6 w 55"/>
                <a:gd name="T25" fmla="*/ 6 h 53"/>
                <a:gd name="T26" fmla="*/ 6 w 55"/>
                <a:gd name="T27" fmla="*/ 47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55" h="53">
                  <a:moveTo>
                    <a:pt x="52" y="53"/>
                  </a:moveTo>
                  <a:cubicBezTo>
                    <a:pt x="3" y="53"/>
                    <a:pt x="3" y="53"/>
                    <a:pt x="3" y="53"/>
                  </a:cubicBezTo>
                  <a:cubicBezTo>
                    <a:pt x="2" y="53"/>
                    <a:pt x="0" y="52"/>
                    <a:pt x="0" y="50"/>
                  </a:cubicBezTo>
                  <a:cubicBezTo>
                    <a:pt x="0" y="3"/>
                    <a:pt x="0" y="3"/>
                    <a:pt x="0" y="3"/>
                  </a:cubicBezTo>
                  <a:cubicBezTo>
                    <a:pt x="0" y="2"/>
                    <a:pt x="2" y="0"/>
                    <a:pt x="3" y="0"/>
                  </a:cubicBezTo>
                  <a:cubicBezTo>
                    <a:pt x="52" y="0"/>
                    <a:pt x="52" y="0"/>
                    <a:pt x="52" y="0"/>
                  </a:cubicBezTo>
                  <a:cubicBezTo>
                    <a:pt x="54" y="0"/>
                    <a:pt x="55" y="2"/>
                    <a:pt x="55" y="3"/>
                  </a:cubicBezTo>
                  <a:cubicBezTo>
                    <a:pt x="55" y="50"/>
                    <a:pt x="55" y="50"/>
                    <a:pt x="55" y="50"/>
                  </a:cubicBezTo>
                  <a:cubicBezTo>
                    <a:pt x="55" y="52"/>
                    <a:pt x="54" y="53"/>
                    <a:pt x="52" y="53"/>
                  </a:cubicBezTo>
                  <a:close/>
                  <a:moveTo>
                    <a:pt x="6" y="47"/>
                  </a:moveTo>
                  <a:cubicBezTo>
                    <a:pt x="49" y="47"/>
                    <a:pt x="49" y="47"/>
                    <a:pt x="49" y="47"/>
                  </a:cubicBezTo>
                  <a:cubicBezTo>
                    <a:pt x="49" y="6"/>
                    <a:pt x="49" y="6"/>
                    <a:pt x="49" y="6"/>
                  </a:cubicBezTo>
                  <a:cubicBezTo>
                    <a:pt x="6" y="6"/>
                    <a:pt x="6" y="6"/>
                    <a:pt x="6" y="6"/>
                  </a:cubicBezTo>
                  <a:lnTo>
                    <a:pt x="6" y="47"/>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5" name="Line 114">
              <a:extLst>
                <a:ext uri="{FF2B5EF4-FFF2-40B4-BE49-F238E27FC236}">
                  <a16:creationId xmlns:a16="http://schemas.microsoft.com/office/drawing/2014/main" id="{1C358C99-6827-4E1F-B606-936643CA3285}"/>
                </a:ext>
              </a:extLst>
            </xdr:cNvPr>
            <xdr:cNvSpPr>
              <a:spLocks noChangeShapeType="1"/>
            </xdr:cNvSpPr>
          </xdr:nvSpPr>
          <xdr:spPr bwMode="auto">
            <a:xfrm>
              <a:off x="4565" y="1504"/>
              <a:ext cx="0" cy="0"/>
            </a:xfrm>
            <a:prstGeom prst="line">
              <a:avLst/>
            </a:prstGeom>
            <a:noFill/>
            <a:ln w="22225" cap="rnd">
              <a:solidFill>
                <a:srgbClr val="00AEEF"/>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6" name="Freeform 15">
              <a:extLst>
                <a:ext uri="{FF2B5EF4-FFF2-40B4-BE49-F238E27FC236}">
                  <a16:creationId xmlns:a16="http://schemas.microsoft.com/office/drawing/2014/main" id="{6604532F-2DF8-4283-82B5-90BB7BCDF163}"/>
                </a:ext>
              </a:extLst>
            </xdr:cNvPr>
            <xdr:cNvSpPr>
              <a:spLocks noEditPoints="1"/>
            </xdr:cNvSpPr>
          </xdr:nvSpPr>
          <xdr:spPr bwMode="auto">
            <a:xfrm>
              <a:off x="4148" y="1340"/>
              <a:ext cx="599" cy="112"/>
            </a:xfrm>
            <a:custGeom>
              <a:avLst/>
              <a:gdLst>
                <a:gd name="T0" fmla="*/ 244 w 247"/>
                <a:gd name="T1" fmla="*/ 0 h 46"/>
                <a:gd name="T2" fmla="*/ 3 w 247"/>
                <a:gd name="T3" fmla="*/ 0 h 46"/>
                <a:gd name="T4" fmla="*/ 0 w 247"/>
                <a:gd name="T5" fmla="*/ 3 h 46"/>
                <a:gd name="T6" fmla="*/ 0 w 247"/>
                <a:gd name="T7" fmla="*/ 43 h 46"/>
                <a:gd name="T8" fmla="*/ 3 w 247"/>
                <a:gd name="T9" fmla="*/ 46 h 46"/>
                <a:gd name="T10" fmla="*/ 244 w 247"/>
                <a:gd name="T11" fmla="*/ 46 h 46"/>
                <a:gd name="T12" fmla="*/ 247 w 247"/>
                <a:gd name="T13" fmla="*/ 43 h 46"/>
                <a:gd name="T14" fmla="*/ 247 w 247"/>
                <a:gd name="T15" fmla="*/ 3 h 46"/>
                <a:gd name="T16" fmla="*/ 244 w 247"/>
                <a:gd name="T17" fmla="*/ 0 h 46"/>
                <a:gd name="T18" fmla="*/ 241 w 247"/>
                <a:gd name="T19" fmla="*/ 40 h 46"/>
                <a:gd name="T20" fmla="*/ 6 w 247"/>
                <a:gd name="T21" fmla="*/ 40 h 46"/>
                <a:gd name="T22" fmla="*/ 6 w 247"/>
                <a:gd name="T23" fmla="*/ 6 h 46"/>
                <a:gd name="T24" fmla="*/ 241 w 247"/>
                <a:gd name="T25" fmla="*/ 6 h 46"/>
                <a:gd name="T26" fmla="*/ 241 w 247"/>
                <a:gd name="T27" fmla="*/ 40 h 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47" h="46">
                  <a:moveTo>
                    <a:pt x="244" y="0"/>
                  </a:moveTo>
                  <a:cubicBezTo>
                    <a:pt x="3" y="0"/>
                    <a:pt x="3" y="0"/>
                    <a:pt x="3" y="0"/>
                  </a:cubicBezTo>
                  <a:cubicBezTo>
                    <a:pt x="1" y="0"/>
                    <a:pt x="0" y="1"/>
                    <a:pt x="0" y="3"/>
                  </a:cubicBezTo>
                  <a:cubicBezTo>
                    <a:pt x="0" y="43"/>
                    <a:pt x="0" y="43"/>
                    <a:pt x="0" y="43"/>
                  </a:cubicBezTo>
                  <a:cubicBezTo>
                    <a:pt x="0" y="45"/>
                    <a:pt x="1" y="46"/>
                    <a:pt x="3" y="46"/>
                  </a:cubicBezTo>
                  <a:cubicBezTo>
                    <a:pt x="244" y="46"/>
                    <a:pt x="244" y="46"/>
                    <a:pt x="244" y="46"/>
                  </a:cubicBezTo>
                  <a:cubicBezTo>
                    <a:pt x="246" y="46"/>
                    <a:pt x="247" y="45"/>
                    <a:pt x="247" y="43"/>
                  </a:cubicBezTo>
                  <a:cubicBezTo>
                    <a:pt x="247" y="3"/>
                    <a:pt x="247" y="3"/>
                    <a:pt x="247" y="3"/>
                  </a:cubicBezTo>
                  <a:cubicBezTo>
                    <a:pt x="247" y="1"/>
                    <a:pt x="246" y="0"/>
                    <a:pt x="244" y="0"/>
                  </a:cubicBezTo>
                  <a:close/>
                  <a:moveTo>
                    <a:pt x="241" y="40"/>
                  </a:moveTo>
                  <a:cubicBezTo>
                    <a:pt x="6" y="40"/>
                    <a:pt x="6" y="40"/>
                    <a:pt x="6" y="40"/>
                  </a:cubicBezTo>
                  <a:cubicBezTo>
                    <a:pt x="6" y="6"/>
                    <a:pt x="6" y="6"/>
                    <a:pt x="6" y="6"/>
                  </a:cubicBezTo>
                  <a:cubicBezTo>
                    <a:pt x="241" y="6"/>
                    <a:pt x="241" y="6"/>
                    <a:pt x="241" y="6"/>
                  </a:cubicBezTo>
                  <a:lnTo>
                    <a:pt x="241" y="40"/>
                  </a:lnTo>
                  <a:close/>
                </a:path>
              </a:pathLst>
            </a:custGeom>
            <a:solidFill>
              <a:srgbClr val="4B657D"/>
            </a:solidFill>
            <a:ln w="9525">
              <a:noFill/>
              <a:round/>
              <a:headEnd/>
              <a:tailEnd/>
            </a:ln>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7" name="Freeform 16">
              <a:extLst>
                <a:ext uri="{FF2B5EF4-FFF2-40B4-BE49-F238E27FC236}">
                  <a16:creationId xmlns:a16="http://schemas.microsoft.com/office/drawing/2014/main" id="{FE12EE81-27C7-4D71-8985-0973BADCBE26}"/>
                </a:ext>
              </a:extLst>
            </xdr:cNvPr>
            <xdr:cNvSpPr>
              <a:spLocks noEditPoints="1"/>
            </xdr:cNvSpPr>
          </xdr:nvSpPr>
          <xdr:spPr bwMode="auto">
            <a:xfrm>
              <a:off x="4260" y="1369"/>
              <a:ext cx="53"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8" name="Freeform 17">
              <a:extLst>
                <a:ext uri="{FF2B5EF4-FFF2-40B4-BE49-F238E27FC236}">
                  <a16:creationId xmlns:a16="http://schemas.microsoft.com/office/drawing/2014/main" id="{B5CF57D2-936B-4BC2-8870-A553F09783B8}"/>
                </a:ext>
              </a:extLst>
            </xdr:cNvPr>
            <xdr:cNvSpPr>
              <a:spLocks noEditPoints="1"/>
            </xdr:cNvSpPr>
          </xdr:nvSpPr>
          <xdr:spPr bwMode="auto">
            <a:xfrm>
              <a:off x="4582" y="1369"/>
              <a:ext cx="54"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9" name="Freeform 18">
              <a:extLst>
                <a:ext uri="{FF2B5EF4-FFF2-40B4-BE49-F238E27FC236}">
                  <a16:creationId xmlns:a16="http://schemas.microsoft.com/office/drawing/2014/main" id="{DC6C4E64-36EA-4545-AEB4-E61F2930F3B9}"/>
                </a:ext>
              </a:extLst>
            </xdr:cNvPr>
            <xdr:cNvSpPr>
              <a:spLocks noEditPoints="1"/>
            </xdr:cNvSpPr>
          </xdr:nvSpPr>
          <xdr:spPr bwMode="auto">
            <a:xfrm>
              <a:off x="4558" y="1496"/>
              <a:ext cx="134" cy="127"/>
            </a:xfrm>
            <a:custGeom>
              <a:avLst/>
              <a:gdLst>
                <a:gd name="T0" fmla="*/ 52 w 55"/>
                <a:gd name="T1" fmla="*/ 0 h 52"/>
                <a:gd name="T2" fmla="*/ 3 w 55"/>
                <a:gd name="T3" fmla="*/ 0 h 52"/>
                <a:gd name="T4" fmla="*/ 0 w 55"/>
                <a:gd name="T5" fmla="*/ 3 h 52"/>
                <a:gd name="T6" fmla="*/ 0 w 55"/>
                <a:gd name="T7" fmla="*/ 49 h 52"/>
                <a:gd name="T8" fmla="*/ 3 w 55"/>
                <a:gd name="T9" fmla="*/ 52 h 52"/>
                <a:gd name="T10" fmla="*/ 52 w 55"/>
                <a:gd name="T11" fmla="*/ 52 h 52"/>
                <a:gd name="T12" fmla="*/ 55 w 55"/>
                <a:gd name="T13" fmla="*/ 49 h 52"/>
                <a:gd name="T14" fmla="*/ 55 w 55"/>
                <a:gd name="T15" fmla="*/ 3 h 52"/>
                <a:gd name="T16" fmla="*/ 52 w 55"/>
                <a:gd name="T17" fmla="*/ 0 h 52"/>
                <a:gd name="T18" fmla="*/ 23 w 55"/>
                <a:gd name="T19" fmla="*/ 26 h 52"/>
                <a:gd name="T20" fmla="*/ 6 w 55"/>
                <a:gd name="T21" fmla="*/ 42 h 52"/>
                <a:gd name="T22" fmla="*/ 6 w 55"/>
                <a:gd name="T23" fmla="*/ 10 h 52"/>
                <a:gd name="T24" fmla="*/ 23 w 55"/>
                <a:gd name="T25" fmla="*/ 26 h 52"/>
                <a:gd name="T26" fmla="*/ 11 w 55"/>
                <a:gd name="T27" fmla="*/ 6 h 52"/>
                <a:gd name="T28" fmla="*/ 44 w 55"/>
                <a:gd name="T29" fmla="*/ 6 h 52"/>
                <a:gd name="T30" fmla="*/ 27 w 55"/>
                <a:gd name="T31" fmla="*/ 22 h 52"/>
                <a:gd name="T32" fmla="*/ 11 w 55"/>
                <a:gd name="T33" fmla="*/ 6 h 52"/>
                <a:gd name="T34" fmla="*/ 27 w 55"/>
                <a:gd name="T35" fmla="*/ 30 h 52"/>
                <a:gd name="T36" fmla="*/ 44 w 55"/>
                <a:gd name="T37" fmla="*/ 46 h 52"/>
                <a:gd name="T38" fmla="*/ 11 w 55"/>
                <a:gd name="T39" fmla="*/ 46 h 52"/>
                <a:gd name="T40" fmla="*/ 27 w 55"/>
                <a:gd name="T41" fmla="*/ 30 h 52"/>
                <a:gd name="T42" fmla="*/ 32 w 55"/>
                <a:gd name="T43" fmla="*/ 26 h 52"/>
                <a:gd name="T44" fmla="*/ 49 w 55"/>
                <a:gd name="T45" fmla="*/ 10 h 52"/>
                <a:gd name="T46" fmla="*/ 49 w 55"/>
                <a:gd name="T47" fmla="*/ 42 h 52"/>
                <a:gd name="T48" fmla="*/ 32 w 55"/>
                <a:gd name="T49" fmla="*/ 26 h 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5" h="52">
                  <a:moveTo>
                    <a:pt x="52" y="0"/>
                  </a:moveTo>
                  <a:cubicBezTo>
                    <a:pt x="3" y="0"/>
                    <a:pt x="3" y="0"/>
                    <a:pt x="3" y="0"/>
                  </a:cubicBezTo>
                  <a:cubicBezTo>
                    <a:pt x="1" y="0"/>
                    <a:pt x="0" y="1"/>
                    <a:pt x="0" y="3"/>
                  </a:cubicBezTo>
                  <a:cubicBezTo>
                    <a:pt x="0" y="49"/>
                    <a:pt x="0" y="49"/>
                    <a:pt x="0" y="49"/>
                  </a:cubicBezTo>
                  <a:cubicBezTo>
                    <a:pt x="0" y="51"/>
                    <a:pt x="1" y="52"/>
                    <a:pt x="3" y="52"/>
                  </a:cubicBezTo>
                  <a:cubicBezTo>
                    <a:pt x="52" y="52"/>
                    <a:pt x="52" y="52"/>
                    <a:pt x="52" y="52"/>
                  </a:cubicBezTo>
                  <a:cubicBezTo>
                    <a:pt x="53" y="52"/>
                    <a:pt x="55" y="51"/>
                    <a:pt x="55" y="49"/>
                  </a:cubicBezTo>
                  <a:cubicBezTo>
                    <a:pt x="55" y="3"/>
                    <a:pt x="55" y="3"/>
                    <a:pt x="55" y="3"/>
                  </a:cubicBezTo>
                  <a:cubicBezTo>
                    <a:pt x="55" y="1"/>
                    <a:pt x="53" y="0"/>
                    <a:pt x="52" y="0"/>
                  </a:cubicBezTo>
                  <a:close/>
                  <a:moveTo>
                    <a:pt x="23" y="26"/>
                  </a:moveTo>
                  <a:cubicBezTo>
                    <a:pt x="6" y="42"/>
                    <a:pt x="6" y="42"/>
                    <a:pt x="6" y="42"/>
                  </a:cubicBezTo>
                  <a:cubicBezTo>
                    <a:pt x="6" y="10"/>
                    <a:pt x="6" y="10"/>
                    <a:pt x="6" y="10"/>
                  </a:cubicBezTo>
                  <a:lnTo>
                    <a:pt x="23" y="26"/>
                  </a:lnTo>
                  <a:close/>
                  <a:moveTo>
                    <a:pt x="11" y="6"/>
                  </a:moveTo>
                  <a:cubicBezTo>
                    <a:pt x="44" y="6"/>
                    <a:pt x="44" y="6"/>
                    <a:pt x="44" y="6"/>
                  </a:cubicBezTo>
                  <a:cubicBezTo>
                    <a:pt x="27" y="22"/>
                    <a:pt x="27" y="22"/>
                    <a:pt x="27" y="22"/>
                  </a:cubicBezTo>
                  <a:lnTo>
                    <a:pt x="11" y="6"/>
                  </a:lnTo>
                  <a:close/>
                  <a:moveTo>
                    <a:pt x="27" y="30"/>
                  </a:moveTo>
                  <a:cubicBezTo>
                    <a:pt x="44" y="46"/>
                    <a:pt x="44" y="46"/>
                    <a:pt x="44" y="46"/>
                  </a:cubicBezTo>
                  <a:cubicBezTo>
                    <a:pt x="11" y="46"/>
                    <a:pt x="11" y="46"/>
                    <a:pt x="11" y="46"/>
                  </a:cubicBezTo>
                  <a:lnTo>
                    <a:pt x="27" y="30"/>
                  </a:lnTo>
                  <a:close/>
                  <a:moveTo>
                    <a:pt x="32" y="26"/>
                  </a:moveTo>
                  <a:cubicBezTo>
                    <a:pt x="49" y="10"/>
                    <a:pt x="49" y="10"/>
                    <a:pt x="49" y="10"/>
                  </a:cubicBezTo>
                  <a:cubicBezTo>
                    <a:pt x="49" y="42"/>
                    <a:pt x="49" y="42"/>
                    <a:pt x="49" y="42"/>
                  </a:cubicBezTo>
                  <a:lnTo>
                    <a:pt x="32" y="2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grpSp>
    <xdr:clientData/>
  </xdr:twoCellAnchor>
  <xdr:twoCellAnchor editAs="oneCell">
    <xdr:from>
      <xdr:col>29</xdr:col>
      <xdr:colOff>428625</xdr:colOff>
      <xdr:row>5</xdr:row>
      <xdr:rowOff>19050</xdr:rowOff>
    </xdr:from>
    <xdr:to>
      <xdr:col>30</xdr:col>
      <xdr:colOff>303147</xdr:colOff>
      <xdr:row>8</xdr:row>
      <xdr:rowOff>228078</xdr:rowOff>
    </xdr:to>
    <xdr:pic>
      <xdr:nvPicPr>
        <xdr:cNvPr id="20" name="Picture 1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907625" y="908050"/>
          <a:ext cx="515872" cy="742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1/Feb%2021/website-asx-bond-monthly-report-february-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Dinh\Mar%2020%20Bloomberg%20&amp;%20YieldBroker%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PDF)"/>
      <sheetName val="Spotlight (PDF)"/>
      <sheetName val="Setup"/>
      <sheetName val="Number Listed"/>
      <sheetName val="Total Trade Count"/>
      <sheetName val="Mkt Caps"/>
      <sheetName val="Corp - Floating"/>
      <sheetName val="Corp - Fixed"/>
      <sheetName val="Bond depth"/>
      <sheetName val="AGBs"/>
      <sheetName val="Bloomberg YB data"/>
      <sheetName val="AGB Mkt Cap"/>
      <sheetName val="IRM List"/>
      <sheetName val="IRESS"/>
      <sheetName val="Yield Curve"/>
    </sheetNames>
    <sheetDataSet>
      <sheetData sheetId="0"/>
      <sheetData sheetId="1">
        <row r="1">
          <cell r="B1">
            <v>44228</v>
          </cell>
        </row>
        <row r="3">
          <cell r="B3">
            <v>44197</v>
          </cell>
        </row>
      </sheetData>
      <sheetData sheetId="2">
        <row r="10">
          <cell r="J10">
            <v>44253</v>
          </cell>
        </row>
      </sheetData>
      <sheetData sheetId="3"/>
      <sheetData sheetId="4"/>
      <sheetData sheetId="5">
        <row r="1">
          <cell r="A1" t="str">
            <v>Date</v>
          </cell>
          <cell r="B1" t="str">
            <v>Corporate Bonds - Fixed Rate</v>
          </cell>
          <cell r="C1" t="str">
            <v>Corporate Bonds - Floating Rate</v>
          </cell>
          <cell r="D1" t="str">
            <v>AGBs</v>
          </cell>
          <cell r="E1" t="str">
            <v>Total Listed</v>
          </cell>
        </row>
        <row r="2">
          <cell r="A2">
            <v>36923</v>
          </cell>
          <cell r="B2">
            <v>12</v>
          </cell>
          <cell r="C2">
            <v>10</v>
          </cell>
          <cell r="E2">
            <v>22</v>
          </cell>
        </row>
        <row r="3">
          <cell r="A3">
            <v>36951</v>
          </cell>
          <cell r="B3">
            <v>13</v>
          </cell>
          <cell r="C3">
            <v>10</v>
          </cell>
          <cell r="E3">
            <v>23</v>
          </cell>
        </row>
        <row r="4">
          <cell r="A4">
            <v>36982</v>
          </cell>
          <cell r="B4">
            <v>13</v>
          </cell>
          <cell r="C4">
            <v>10</v>
          </cell>
          <cell r="E4">
            <v>23</v>
          </cell>
        </row>
        <row r="5">
          <cell r="A5">
            <v>37012</v>
          </cell>
          <cell r="B5">
            <v>13</v>
          </cell>
          <cell r="C5">
            <v>10</v>
          </cell>
          <cell r="E5">
            <v>23</v>
          </cell>
        </row>
        <row r="6">
          <cell r="A6">
            <v>37043</v>
          </cell>
          <cell r="B6">
            <v>13</v>
          </cell>
          <cell r="C6">
            <v>9</v>
          </cell>
          <cell r="E6">
            <v>22</v>
          </cell>
        </row>
        <row r="7">
          <cell r="A7">
            <v>37073</v>
          </cell>
          <cell r="B7">
            <v>13</v>
          </cell>
          <cell r="C7">
            <v>10</v>
          </cell>
          <cell r="E7">
            <v>23</v>
          </cell>
        </row>
        <row r="8">
          <cell r="A8">
            <v>37104</v>
          </cell>
          <cell r="B8">
            <v>13</v>
          </cell>
          <cell r="C8">
            <v>10</v>
          </cell>
          <cell r="E8">
            <v>23</v>
          </cell>
        </row>
        <row r="9">
          <cell r="A9">
            <v>37135</v>
          </cell>
          <cell r="B9">
            <v>13</v>
          </cell>
          <cell r="C9">
            <v>10</v>
          </cell>
          <cell r="E9">
            <v>23</v>
          </cell>
        </row>
        <row r="10">
          <cell r="A10">
            <v>37165</v>
          </cell>
          <cell r="B10">
            <v>12</v>
          </cell>
          <cell r="C10">
            <v>10</v>
          </cell>
          <cell r="E10">
            <v>22</v>
          </cell>
        </row>
        <row r="11">
          <cell r="A11">
            <v>37196</v>
          </cell>
          <cell r="B11">
            <v>11</v>
          </cell>
          <cell r="C11">
            <v>10</v>
          </cell>
          <cell r="E11">
            <v>21</v>
          </cell>
        </row>
        <row r="12">
          <cell r="A12">
            <v>37226</v>
          </cell>
          <cell r="B12">
            <v>11</v>
          </cell>
          <cell r="C12">
            <v>10</v>
          </cell>
          <cell r="E12">
            <v>21</v>
          </cell>
        </row>
        <row r="13">
          <cell r="A13">
            <v>37257</v>
          </cell>
          <cell r="B13">
            <v>12</v>
          </cell>
          <cell r="C13">
            <v>10</v>
          </cell>
          <cell r="E13">
            <v>22</v>
          </cell>
        </row>
        <row r="14">
          <cell r="A14">
            <v>37288</v>
          </cell>
          <cell r="B14">
            <v>12</v>
          </cell>
          <cell r="C14">
            <v>10</v>
          </cell>
          <cell r="E14">
            <v>22</v>
          </cell>
        </row>
        <row r="15">
          <cell r="A15">
            <v>37316</v>
          </cell>
          <cell r="B15">
            <v>12</v>
          </cell>
          <cell r="C15">
            <v>10</v>
          </cell>
          <cell r="E15">
            <v>22</v>
          </cell>
        </row>
        <row r="16">
          <cell r="A16">
            <v>37347</v>
          </cell>
          <cell r="B16">
            <v>12</v>
          </cell>
          <cell r="C16">
            <v>10</v>
          </cell>
          <cell r="E16">
            <v>22</v>
          </cell>
        </row>
        <row r="17">
          <cell r="A17">
            <v>37377</v>
          </cell>
          <cell r="B17">
            <v>12</v>
          </cell>
          <cell r="C17">
            <v>10</v>
          </cell>
          <cell r="E17">
            <v>22</v>
          </cell>
        </row>
        <row r="18">
          <cell r="A18">
            <v>37408</v>
          </cell>
          <cell r="B18">
            <v>11</v>
          </cell>
          <cell r="C18">
            <v>10</v>
          </cell>
          <cell r="E18">
            <v>21</v>
          </cell>
        </row>
        <row r="19">
          <cell r="A19">
            <v>37438</v>
          </cell>
          <cell r="B19">
            <v>11</v>
          </cell>
          <cell r="C19">
            <v>10</v>
          </cell>
          <cell r="E19">
            <v>21</v>
          </cell>
        </row>
        <row r="20">
          <cell r="A20">
            <v>37469</v>
          </cell>
          <cell r="B20">
            <v>11</v>
          </cell>
          <cell r="C20">
            <v>10</v>
          </cell>
          <cell r="E20">
            <v>21</v>
          </cell>
        </row>
        <row r="21">
          <cell r="A21">
            <v>37500</v>
          </cell>
          <cell r="B21">
            <v>11</v>
          </cell>
          <cell r="C21">
            <v>10</v>
          </cell>
          <cell r="E21">
            <v>21</v>
          </cell>
        </row>
        <row r="22">
          <cell r="A22">
            <v>37530</v>
          </cell>
          <cell r="B22">
            <v>11</v>
          </cell>
          <cell r="C22">
            <v>10</v>
          </cell>
          <cell r="E22">
            <v>21</v>
          </cell>
        </row>
        <row r="23">
          <cell r="A23">
            <v>37561</v>
          </cell>
          <cell r="B23">
            <v>11</v>
          </cell>
          <cell r="C23">
            <v>10</v>
          </cell>
          <cell r="E23">
            <v>21</v>
          </cell>
        </row>
        <row r="24">
          <cell r="A24">
            <v>37591</v>
          </cell>
          <cell r="B24">
            <v>12</v>
          </cell>
          <cell r="C24">
            <v>10</v>
          </cell>
          <cell r="E24">
            <v>22</v>
          </cell>
        </row>
        <row r="25">
          <cell r="A25">
            <v>37622</v>
          </cell>
          <cell r="B25">
            <v>12</v>
          </cell>
          <cell r="C25">
            <v>10</v>
          </cell>
          <cell r="E25">
            <v>22</v>
          </cell>
        </row>
        <row r="26">
          <cell r="A26">
            <v>37653</v>
          </cell>
          <cell r="B26">
            <v>11</v>
          </cell>
          <cell r="C26">
            <v>10</v>
          </cell>
          <cell r="E26">
            <v>21</v>
          </cell>
        </row>
        <row r="27">
          <cell r="A27">
            <v>37681</v>
          </cell>
          <cell r="B27">
            <v>11</v>
          </cell>
          <cell r="C27">
            <v>10</v>
          </cell>
          <cell r="E27">
            <v>21</v>
          </cell>
        </row>
        <row r="28">
          <cell r="A28">
            <v>37712</v>
          </cell>
          <cell r="B28">
            <v>11</v>
          </cell>
          <cell r="C28">
            <v>10</v>
          </cell>
          <cell r="E28">
            <v>21</v>
          </cell>
        </row>
        <row r="29">
          <cell r="A29">
            <v>37742</v>
          </cell>
          <cell r="B29">
            <v>12</v>
          </cell>
          <cell r="C29">
            <v>10</v>
          </cell>
          <cell r="E29">
            <v>22</v>
          </cell>
        </row>
        <row r="30">
          <cell r="A30">
            <v>37773</v>
          </cell>
          <cell r="B30">
            <v>12</v>
          </cell>
          <cell r="C30">
            <v>10</v>
          </cell>
          <cell r="E30">
            <v>22</v>
          </cell>
        </row>
        <row r="31">
          <cell r="A31">
            <v>37803</v>
          </cell>
          <cell r="B31">
            <v>12</v>
          </cell>
          <cell r="C31">
            <v>10</v>
          </cell>
          <cell r="E31">
            <v>22</v>
          </cell>
        </row>
        <row r="32">
          <cell r="A32">
            <v>37834</v>
          </cell>
          <cell r="B32">
            <v>12</v>
          </cell>
          <cell r="C32">
            <v>10</v>
          </cell>
          <cell r="E32">
            <v>22</v>
          </cell>
        </row>
        <row r="33">
          <cell r="A33">
            <v>37865</v>
          </cell>
          <cell r="B33">
            <v>10</v>
          </cell>
          <cell r="C33">
            <v>10</v>
          </cell>
          <cell r="E33">
            <v>20</v>
          </cell>
        </row>
        <row r="34">
          <cell r="A34">
            <v>37895</v>
          </cell>
          <cell r="B34">
            <v>10</v>
          </cell>
          <cell r="C34">
            <v>12</v>
          </cell>
          <cell r="E34">
            <v>22</v>
          </cell>
        </row>
        <row r="35">
          <cell r="A35">
            <v>37926</v>
          </cell>
          <cell r="B35">
            <v>11</v>
          </cell>
          <cell r="C35">
            <v>12</v>
          </cell>
          <cell r="E35">
            <v>23</v>
          </cell>
        </row>
        <row r="36">
          <cell r="A36">
            <v>37956</v>
          </cell>
          <cell r="B36">
            <v>11</v>
          </cell>
          <cell r="C36">
            <v>13</v>
          </cell>
          <cell r="E36">
            <v>24</v>
          </cell>
        </row>
        <row r="37">
          <cell r="A37">
            <v>37987</v>
          </cell>
          <cell r="B37">
            <v>10</v>
          </cell>
          <cell r="C37">
            <v>13</v>
          </cell>
          <cell r="E37">
            <v>23</v>
          </cell>
        </row>
        <row r="38">
          <cell r="A38">
            <v>38018</v>
          </cell>
          <cell r="B38">
            <v>10</v>
          </cell>
          <cell r="C38">
            <v>13</v>
          </cell>
          <cell r="E38">
            <v>23</v>
          </cell>
        </row>
        <row r="39">
          <cell r="A39">
            <v>38047</v>
          </cell>
          <cell r="B39">
            <v>10</v>
          </cell>
          <cell r="C39">
            <v>13</v>
          </cell>
          <cell r="E39">
            <v>23</v>
          </cell>
        </row>
        <row r="40">
          <cell r="A40">
            <v>38078</v>
          </cell>
          <cell r="B40">
            <v>11</v>
          </cell>
          <cell r="C40">
            <v>13</v>
          </cell>
          <cell r="E40">
            <v>24</v>
          </cell>
        </row>
        <row r="41">
          <cell r="A41">
            <v>38108</v>
          </cell>
          <cell r="B41">
            <v>12</v>
          </cell>
          <cell r="C41">
            <v>13</v>
          </cell>
          <cell r="E41">
            <v>25</v>
          </cell>
        </row>
        <row r="42">
          <cell r="A42">
            <v>38139</v>
          </cell>
          <cell r="B42">
            <v>12</v>
          </cell>
          <cell r="C42">
            <v>13</v>
          </cell>
          <cell r="E42">
            <v>25</v>
          </cell>
        </row>
        <row r="43">
          <cell r="A43">
            <v>38169</v>
          </cell>
          <cell r="B43">
            <v>11</v>
          </cell>
          <cell r="C43">
            <v>13</v>
          </cell>
          <cell r="E43">
            <v>24</v>
          </cell>
        </row>
        <row r="44">
          <cell r="A44">
            <v>38200</v>
          </cell>
          <cell r="B44">
            <v>11</v>
          </cell>
          <cell r="C44">
            <v>14</v>
          </cell>
          <cell r="E44">
            <v>25</v>
          </cell>
        </row>
        <row r="45">
          <cell r="A45">
            <v>38231</v>
          </cell>
          <cell r="B45">
            <v>11</v>
          </cell>
          <cell r="C45">
            <v>14</v>
          </cell>
          <cell r="E45">
            <v>25</v>
          </cell>
        </row>
        <row r="46">
          <cell r="A46">
            <v>38261</v>
          </cell>
          <cell r="B46">
            <v>19</v>
          </cell>
          <cell r="C46">
            <v>14</v>
          </cell>
          <cell r="E46">
            <v>33</v>
          </cell>
        </row>
        <row r="47">
          <cell r="A47">
            <v>38292</v>
          </cell>
          <cell r="B47">
            <v>19</v>
          </cell>
          <cell r="C47">
            <v>14</v>
          </cell>
          <cell r="E47">
            <v>33</v>
          </cell>
        </row>
        <row r="48">
          <cell r="A48">
            <v>38322</v>
          </cell>
          <cell r="B48">
            <v>19</v>
          </cell>
          <cell r="C48">
            <v>17</v>
          </cell>
          <cell r="E48">
            <v>36</v>
          </cell>
        </row>
        <row r="49">
          <cell r="A49">
            <v>38353</v>
          </cell>
          <cell r="B49">
            <v>19</v>
          </cell>
          <cell r="C49">
            <v>17</v>
          </cell>
          <cell r="E49">
            <v>36</v>
          </cell>
        </row>
        <row r="50">
          <cell r="A50">
            <v>38384</v>
          </cell>
          <cell r="B50">
            <v>19</v>
          </cell>
          <cell r="C50">
            <v>17</v>
          </cell>
          <cell r="E50">
            <v>36</v>
          </cell>
        </row>
        <row r="51">
          <cell r="A51">
            <v>38412</v>
          </cell>
          <cell r="B51">
            <v>19</v>
          </cell>
          <cell r="C51">
            <v>17</v>
          </cell>
          <cell r="E51">
            <v>36</v>
          </cell>
        </row>
        <row r="52">
          <cell r="A52">
            <v>38443</v>
          </cell>
          <cell r="B52">
            <v>19</v>
          </cell>
          <cell r="C52">
            <v>18</v>
          </cell>
          <cell r="E52">
            <v>37</v>
          </cell>
        </row>
        <row r="53">
          <cell r="A53">
            <v>38473</v>
          </cell>
          <cell r="B53">
            <v>19</v>
          </cell>
          <cell r="C53">
            <v>18</v>
          </cell>
          <cell r="E53">
            <v>37</v>
          </cell>
        </row>
        <row r="54">
          <cell r="A54">
            <v>38504</v>
          </cell>
          <cell r="B54">
            <v>18</v>
          </cell>
          <cell r="C54">
            <v>19</v>
          </cell>
          <cell r="E54">
            <v>37</v>
          </cell>
        </row>
        <row r="55">
          <cell r="A55">
            <v>38534</v>
          </cell>
          <cell r="B55">
            <v>18</v>
          </cell>
          <cell r="C55">
            <v>19</v>
          </cell>
          <cell r="E55">
            <v>37</v>
          </cell>
        </row>
        <row r="56">
          <cell r="A56">
            <v>38565</v>
          </cell>
          <cell r="B56">
            <v>17</v>
          </cell>
          <cell r="C56">
            <v>19</v>
          </cell>
          <cell r="E56">
            <v>36</v>
          </cell>
        </row>
        <row r="57">
          <cell r="A57">
            <v>38596</v>
          </cell>
          <cell r="B57">
            <v>17</v>
          </cell>
          <cell r="C57">
            <v>18</v>
          </cell>
          <cell r="E57">
            <v>35</v>
          </cell>
        </row>
        <row r="58">
          <cell r="A58">
            <v>38626</v>
          </cell>
          <cell r="B58">
            <v>17</v>
          </cell>
          <cell r="C58">
            <v>19</v>
          </cell>
          <cell r="E58">
            <v>36</v>
          </cell>
        </row>
        <row r="59">
          <cell r="A59">
            <v>38657</v>
          </cell>
          <cell r="B59">
            <v>17</v>
          </cell>
          <cell r="C59">
            <v>18</v>
          </cell>
          <cell r="E59">
            <v>35</v>
          </cell>
        </row>
        <row r="60">
          <cell r="A60">
            <v>38687</v>
          </cell>
          <cell r="B60">
            <v>17</v>
          </cell>
          <cell r="C60">
            <v>18</v>
          </cell>
          <cell r="E60">
            <v>35</v>
          </cell>
        </row>
        <row r="61">
          <cell r="A61">
            <v>38718</v>
          </cell>
          <cell r="B61">
            <v>18</v>
          </cell>
          <cell r="C61">
            <v>18</v>
          </cell>
          <cell r="E61">
            <v>36</v>
          </cell>
        </row>
        <row r="62">
          <cell r="A62">
            <v>38749</v>
          </cell>
          <cell r="B62">
            <v>18</v>
          </cell>
          <cell r="C62">
            <v>18</v>
          </cell>
          <cell r="E62">
            <v>36</v>
          </cell>
        </row>
        <row r="63">
          <cell r="A63">
            <v>38777</v>
          </cell>
          <cell r="B63">
            <v>18</v>
          </cell>
          <cell r="C63">
            <v>18</v>
          </cell>
          <cell r="E63">
            <v>36</v>
          </cell>
        </row>
        <row r="64">
          <cell r="A64">
            <v>38808</v>
          </cell>
          <cell r="B64">
            <v>18</v>
          </cell>
          <cell r="C64">
            <v>19</v>
          </cell>
          <cell r="E64">
            <v>37</v>
          </cell>
        </row>
        <row r="65">
          <cell r="A65">
            <v>38838</v>
          </cell>
          <cell r="B65">
            <v>18</v>
          </cell>
          <cell r="C65">
            <v>19</v>
          </cell>
          <cell r="E65">
            <v>37</v>
          </cell>
        </row>
        <row r="66">
          <cell r="A66">
            <v>38869</v>
          </cell>
          <cell r="B66">
            <v>18</v>
          </cell>
          <cell r="C66">
            <v>19</v>
          </cell>
          <cell r="E66">
            <v>37</v>
          </cell>
        </row>
        <row r="67">
          <cell r="A67">
            <v>38899</v>
          </cell>
          <cell r="B67">
            <v>17</v>
          </cell>
          <cell r="C67">
            <v>19</v>
          </cell>
          <cell r="E67">
            <v>36</v>
          </cell>
        </row>
        <row r="68">
          <cell r="A68">
            <v>38930</v>
          </cell>
          <cell r="B68">
            <v>17</v>
          </cell>
          <cell r="C68">
            <v>21</v>
          </cell>
          <cell r="E68">
            <v>38</v>
          </cell>
        </row>
        <row r="69">
          <cell r="A69">
            <v>38961</v>
          </cell>
          <cell r="B69">
            <v>19</v>
          </cell>
          <cell r="C69">
            <v>20</v>
          </cell>
          <cell r="E69">
            <v>39</v>
          </cell>
        </row>
        <row r="70">
          <cell r="A70">
            <v>38991</v>
          </cell>
          <cell r="B70">
            <v>19</v>
          </cell>
          <cell r="C70">
            <v>19</v>
          </cell>
          <cell r="E70">
            <v>38</v>
          </cell>
        </row>
        <row r="71">
          <cell r="A71">
            <v>39022</v>
          </cell>
          <cell r="B71">
            <v>19</v>
          </cell>
          <cell r="C71">
            <v>19</v>
          </cell>
          <cell r="E71">
            <v>38</v>
          </cell>
        </row>
        <row r="72">
          <cell r="A72">
            <v>39052</v>
          </cell>
          <cell r="B72">
            <v>19</v>
          </cell>
          <cell r="C72">
            <v>20</v>
          </cell>
          <cell r="E72">
            <v>39</v>
          </cell>
        </row>
        <row r="73">
          <cell r="A73">
            <v>39083</v>
          </cell>
          <cell r="B73">
            <v>19</v>
          </cell>
          <cell r="C73">
            <v>20</v>
          </cell>
          <cell r="E73">
            <v>39</v>
          </cell>
        </row>
        <row r="74">
          <cell r="A74">
            <v>39114</v>
          </cell>
          <cell r="B74">
            <v>19</v>
          </cell>
          <cell r="C74">
            <v>20</v>
          </cell>
          <cell r="E74">
            <v>39</v>
          </cell>
        </row>
        <row r="75">
          <cell r="A75">
            <v>39142</v>
          </cell>
          <cell r="B75">
            <v>19</v>
          </cell>
          <cell r="C75">
            <v>20</v>
          </cell>
          <cell r="E75">
            <v>39</v>
          </cell>
        </row>
        <row r="76">
          <cell r="A76">
            <v>39173</v>
          </cell>
          <cell r="B76">
            <v>19</v>
          </cell>
          <cell r="C76">
            <v>20</v>
          </cell>
          <cell r="E76">
            <v>39</v>
          </cell>
        </row>
        <row r="77">
          <cell r="A77">
            <v>39203</v>
          </cell>
          <cell r="B77">
            <v>20</v>
          </cell>
          <cell r="C77">
            <v>18</v>
          </cell>
          <cell r="E77">
            <v>38</v>
          </cell>
        </row>
        <row r="78">
          <cell r="A78">
            <v>39234</v>
          </cell>
          <cell r="B78">
            <v>20</v>
          </cell>
          <cell r="C78">
            <v>19</v>
          </cell>
          <cell r="E78">
            <v>39</v>
          </cell>
        </row>
        <row r="79">
          <cell r="A79">
            <v>39264</v>
          </cell>
          <cell r="B79">
            <v>20</v>
          </cell>
          <cell r="C79">
            <v>19</v>
          </cell>
          <cell r="E79">
            <v>39</v>
          </cell>
        </row>
        <row r="80">
          <cell r="A80">
            <v>39295</v>
          </cell>
          <cell r="B80">
            <v>20</v>
          </cell>
          <cell r="C80">
            <v>19</v>
          </cell>
          <cell r="E80">
            <v>39</v>
          </cell>
        </row>
        <row r="81">
          <cell r="A81">
            <v>39326</v>
          </cell>
          <cell r="B81">
            <v>18</v>
          </cell>
          <cell r="C81">
            <v>19</v>
          </cell>
          <cell r="E81">
            <v>37</v>
          </cell>
        </row>
        <row r="82">
          <cell r="A82">
            <v>39356</v>
          </cell>
          <cell r="B82">
            <v>19</v>
          </cell>
          <cell r="C82">
            <v>19</v>
          </cell>
          <cell r="E82">
            <v>38</v>
          </cell>
        </row>
        <row r="83">
          <cell r="A83">
            <v>39387</v>
          </cell>
          <cell r="B83">
            <v>18</v>
          </cell>
          <cell r="C83">
            <v>19</v>
          </cell>
          <cell r="E83">
            <v>37</v>
          </cell>
        </row>
        <row r="84">
          <cell r="A84">
            <v>39417</v>
          </cell>
          <cell r="B84">
            <v>17</v>
          </cell>
          <cell r="C84">
            <v>19</v>
          </cell>
          <cell r="E84">
            <v>36</v>
          </cell>
        </row>
        <row r="85">
          <cell r="A85">
            <v>39448</v>
          </cell>
          <cell r="B85">
            <v>17</v>
          </cell>
          <cell r="C85">
            <v>19</v>
          </cell>
          <cell r="E85">
            <v>36</v>
          </cell>
        </row>
        <row r="86">
          <cell r="A86">
            <v>39479</v>
          </cell>
          <cell r="B86">
            <v>17</v>
          </cell>
          <cell r="C86">
            <v>18</v>
          </cell>
          <cell r="E86">
            <v>35</v>
          </cell>
        </row>
        <row r="87">
          <cell r="A87">
            <v>39508</v>
          </cell>
          <cell r="B87">
            <v>16</v>
          </cell>
          <cell r="C87">
            <v>18</v>
          </cell>
          <cell r="E87">
            <v>34</v>
          </cell>
        </row>
        <row r="88">
          <cell r="A88">
            <v>39539</v>
          </cell>
          <cell r="B88">
            <v>17</v>
          </cell>
          <cell r="C88">
            <v>18</v>
          </cell>
          <cell r="E88">
            <v>35</v>
          </cell>
        </row>
        <row r="89">
          <cell r="A89">
            <v>39569</v>
          </cell>
          <cell r="B89">
            <v>17</v>
          </cell>
          <cell r="C89">
            <v>18</v>
          </cell>
          <cell r="E89">
            <v>35</v>
          </cell>
        </row>
        <row r="90">
          <cell r="A90">
            <v>39600</v>
          </cell>
          <cell r="B90">
            <v>16</v>
          </cell>
          <cell r="C90">
            <v>18</v>
          </cell>
          <cell r="E90">
            <v>34</v>
          </cell>
        </row>
        <row r="91">
          <cell r="A91">
            <v>39630</v>
          </cell>
          <cell r="B91">
            <v>17</v>
          </cell>
          <cell r="C91">
            <v>18</v>
          </cell>
          <cell r="E91">
            <v>35</v>
          </cell>
        </row>
        <row r="92">
          <cell r="A92">
            <v>39661</v>
          </cell>
          <cell r="B92">
            <v>17</v>
          </cell>
          <cell r="C92">
            <v>18</v>
          </cell>
          <cell r="E92">
            <v>35</v>
          </cell>
        </row>
        <row r="93">
          <cell r="A93">
            <v>39692</v>
          </cell>
          <cell r="B93">
            <v>16</v>
          </cell>
          <cell r="C93">
            <v>18</v>
          </cell>
          <cell r="E93">
            <v>34</v>
          </cell>
        </row>
        <row r="94">
          <cell r="A94">
            <v>39722</v>
          </cell>
          <cell r="B94">
            <v>17</v>
          </cell>
          <cell r="C94">
            <v>16</v>
          </cell>
          <cell r="E94">
            <v>33</v>
          </cell>
        </row>
        <row r="95">
          <cell r="A95">
            <v>39753</v>
          </cell>
          <cell r="B95">
            <v>17</v>
          </cell>
          <cell r="C95">
            <v>16</v>
          </cell>
          <cell r="E95">
            <v>33</v>
          </cell>
        </row>
        <row r="96">
          <cell r="A96">
            <v>39783</v>
          </cell>
          <cell r="B96">
            <v>17</v>
          </cell>
          <cell r="C96">
            <v>16</v>
          </cell>
          <cell r="E96">
            <v>33</v>
          </cell>
        </row>
        <row r="97">
          <cell r="A97">
            <v>39814</v>
          </cell>
          <cell r="B97">
            <v>17</v>
          </cell>
          <cell r="C97">
            <v>16</v>
          </cell>
          <cell r="E97">
            <v>33</v>
          </cell>
        </row>
        <row r="98">
          <cell r="A98">
            <v>39845</v>
          </cell>
          <cell r="B98">
            <v>17</v>
          </cell>
          <cell r="C98">
            <v>16</v>
          </cell>
          <cell r="E98">
            <v>33</v>
          </cell>
        </row>
        <row r="99">
          <cell r="A99">
            <v>39873</v>
          </cell>
          <cell r="B99">
            <v>16</v>
          </cell>
          <cell r="C99">
            <v>16</v>
          </cell>
          <cell r="E99">
            <v>32</v>
          </cell>
        </row>
        <row r="100">
          <cell r="A100">
            <v>39904</v>
          </cell>
          <cell r="B100">
            <v>13</v>
          </cell>
          <cell r="C100">
            <v>17</v>
          </cell>
          <cell r="E100">
            <v>30</v>
          </cell>
        </row>
        <row r="101">
          <cell r="A101">
            <v>39934</v>
          </cell>
          <cell r="B101">
            <v>11</v>
          </cell>
          <cell r="C101">
            <v>18</v>
          </cell>
          <cell r="E101">
            <v>29</v>
          </cell>
        </row>
        <row r="102">
          <cell r="A102">
            <v>39965</v>
          </cell>
          <cell r="B102">
            <v>11</v>
          </cell>
          <cell r="C102">
            <v>18</v>
          </cell>
          <cell r="E102">
            <v>29</v>
          </cell>
        </row>
        <row r="103">
          <cell r="A103">
            <v>39995</v>
          </cell>
          <cell r="B103">
            <v>11</v>
          </cell>
          <cell r="C103">
            <v>18</v>
          </cell>
          <cell r="E103">
            <v>29</v>
          </cell>
        </row>
        <row r="104">
          <cell r="A104">
            <v>40026</v>
          </cell>
          <cell r="B104">
            <v>12</v>
          </cell>
          <cell r="C104">
            <v>18</v>
          </cell>
          <cell r="E104">
            <v>30</v>
          </cell>
        </row>
        <row r="105">
          <cell r="A105">
            <v>40057</v>
          </cell>
          <cell r="B105">
            <v>9</v>
          </cell>
          <cell r="C105">
            <v>17</v>
          </cell>
          <cell r="E105">
            <v>26</v>
          </cell>
        </row>
        <row r="106">
          <cell r="A106">
            <v>40087</v>
          </cell>
          <cell r="B106">
            <v>11</v>
          </cell>
          <cell r="C106">
            <v>17</v>
          </cell>
          <cell r="E106">
            <v>28</v>
          </cell>
        </row>
        <row r="107">
          <cell r="A107">
            <v>40118</v>
          </cell>
          <cell r="B107">
            <v>13</v>
          </cell>
          <cell r="C107">
            <v>17</v>
          </cell>
          <cell r="E107">
            <v>30</v>
          </cell>
        </row>
        <row r="108">
          <cell r="A108">
            <v>40148</v>
          </cell>
          <cell r="B108">
            <v>12</v>
          </cell>
          <cell r="C108">
            <v>16</v>
          </cell>
          <cell r="E108">
            <v>28</v>
          </cell>
        </row>
        <row r="109">
          <cell r="A109">
            <v>40179</v>
          </cell>
          <cell r="B109">
            <v>13</v>
          </cell>
          <cell r="C109">
            <v>16</v>
          </cell>
          <cell r="E109">
            <v>29</v>
          </cell>
        </row>
        <row r="110">
          <cell r="A110">
            <v>40210</v>
          </cell>
          <cell r="B110">
            <v>13</v>
          </cell>
          <cell r="C110">
            <v>16</v>
          </cell>
          <cell r="E110">
            <v>29</v>
          </cell>
        </row>
        <row r="111">
          <cell r="A111">
            <v>40238</v>
          </cell>
          <cell r="B111">
            <v>13</v>
          </cell>
          <cell r="C111">
            <v>16</v>
          </cell>
          <cell r="E111">
            <v>29</v>
          </cell>
        </row>
        <row r="112">
          <cell r="A112">
            <v>40269</v>
          </cell>
          <cell r="B112">
            <v>13</v>
          </cell>
          <cell r="C112">
            <v>16</v>
          </cell>
          <cell r="E112">
            <v>29</v>
          </cell>
        </row>
        <row r="113">
          <cell r="A113">
            <v>40299</v>
          </cell>
          <cell r="B113">
            <v>13</v>
          </cell>
          <cell r="C113">
            <v>17</v>
          </cell>
          <cell r="E113">
            <v>30</v>
          </cell>
        </row>
        <row r="114">
          <cell r="A114">
            <v>40330</v>
          </cell>
          <cell r="B114">
            <v>13</v>
          </cell>
          <cell r="C114">
            <v>17</v>
          </cell>
          <cell r="E114">
            <v>30</v>
          </cell>
        </row>
        <row r="115">
          <cell r="A115">
            <v>40360</v>
          </cell>
          <cell r="B115">
            <v>13</v>
          </cell>
          <cell r="C115">
            <v>17</v>
          </cell>
          <cell r="E115">
            <v>30</v>
          </cell>
        </row>
        <row r="116">
          <cell r="A116">
            <v>40391</v>
          </cell>
          <cell r="B116">
            <v>11</v>
          </cell>
          <cell r="C116">
            <v>16</v>
          </cell>
          <cell r="E116">
            <v>27</v>
          </cell>
        </row>
        <row r="117">
          <cell r="A117">
            <v>40422</v>
          </cell>
          <cell r="B117">
            <v>11</v>
          </cell>
          <cell r="C117">
            <v>16</v>
          </cell>
          <cell r="E117">
            <v>27</v>
          </cell>
        </row>
        <row r="118">
          <cell r="A118">
            <v>40452</v>
          </cell>
          <cell r="B118">
            <v>11</v>
          </cell>
          <cell r="C118">
            <v>17</v>
          </cell>
          <cell r="E118">
            <v>28</v>
          </cell>
        </row>
        <row r="119">
          <cell r="A119">
            <v>40483</v>
          </cell>
          <cell r="B119">
            <v>10</v>
          </cell>
          <cell r="C119">
            <v>16</v>
          </cell>
          <cell r="E119">
            <v>26</v>
          </cell>
        </row>
        <row r="120">
          <cell r="A120">
            <v>40513</v>
          </cell>
          <cell r="B120">
            <v>8</v>
          </cell>
          <cell r="C120">
            <v>17</v>
          </cell>
          <cell r="E120">
            <v>25</v>
          </cell>
        </row>
        <row r="121">
          <cell r="A121">
            <v>40544</v>
          </cell>
          <cell r="B121">
            <v>8</v>
          </cell>
          <cell r="C121">
            <v>17</v>
          </cell>
          <cell r="E121">
            <v>25</v>
          </cell>
        </row>
        <row r="122">
          <cell r="A122">
            <v>40575</v>
          </cell>
          <cell r="B122">
            <v>8</v>
          </cell>
          <cell r="C122">
            <v>17</v>
          </cell>
          <cell r="E122">
            <v>25</v>
          </cell>
        </row>
        <row r="123">
          <cell r="A123">
            <v>40603</v>
          </cell>
          <cell r="B123">
            <v>8</v>
          </cell>
          <cell r="C123">
            <v>18</v>
          </cell>
          <cell r="E123">
            <v>26</v>
          </cell>
        </row>
        <row r="124">
          <cell r="A124">
            <v>40634</v>
          </cell>
          <cell r="B124">
            <v>8</v>
          </cell>
          <cell r="C124">
            <v>19</v>
          </cell>
          <cell r="E124">
            <v>27</v>
          </cell>
        </row>
        <row r="125">
          <cell r="A125">
            <v>40664</v>
          </cell>
          <cell r="B125">
            <v>8</v>
          </cell>
          <cell r="C125">
            <v>19</v>
          </cell>
          <cell r="E125">
            <v>27</v>
          </cell>
        </row>
        <row r="126">
          <cell r="A126">
            <v>40695</v>
          </cell>
          <cell r="B126">
            <v>8</v>
          </cell>
          <cell r="C126">
            <v>19</v>
          </cell>
          <cell r="E126">
            <v>27</v>
          </cell>
        </row>
        <row r="127">
          <cell r="A127">
            <v>40725</v>
          </cell>
          <cell r="B127">
            <v>8</v>
          </cell>
          <cell r="C127">
            <v>19</v>
          </cell>
          <cell r="E127">
            <v>27</v>
          </cell>
        </row>
        <row r="128">
          <cell r="A128">
            <v>40756</v>
          </cell>
          <cell r="B128">
            <v>8</v>
          </cell>
          <cell r="C128">
            <v>19</v>
          </cell>
          <cell r="E128">
            <v>27</v>
          </cell>
        </row>
        <row r="129">
          <cell r="A129">
            <v>40787</v>
          </cell>
          <cell r="B129">
            <v>5</v>
          </cell>
          <cell r="C129">
            <v>16</v>
          </cell>
          <cell r="E129">
            <v>21</v>
          </cell>
        </row>
        <row r="130">
          <cell r="A130">
            <v>40817</v>
          </cell>
          <cell r="B130">
            <v>5</v>
          </cell>
          <cell r="C130">
            <v>15</v>
          </cell>
          <cell r="E130">
            <v>20</v>
          </cell>
        </row>
        <row r="131">
          <cell r="A131">
            <v>40848</v>
          </cell>
          <cell r="B131">
            <v>5</v>
          </cell>
          <cell r="C131">
            <v>14</v>
          </cell>
          <cell r="E131">
            <v>19</v>
          </cell>
        </row>
        <row r="132">
          <cell r="A132">
            <v>40878</v>
          </cell>
          <cell r="B132">
            <v>5</v>
          </cell>
          <cell r="C132">
            <v>16</v>
          </cell>
          <cell r="E132">
            <v>21</v>
          </cell>
        </row>
        <row r="133">
          <cell r="A133">
            <v>40909</v>
          </cell>
          <cell r="B133">
            <v>5</v>
          </cell>
          <cell r="C133">
            <v>16</v>
          </cell>
          <cell r="E133">
            <v>21</v>
          </cell>
        </row>
        <row r="134">
          <cell r="A134">
            <v>40940</v>
          </cell>
          <cell r="B134">
            <v>5</v>
          </cell>
          <cell r="C134">
            <v>16</v>
          </cell>
          <cell r="E134">
            <v>21</v>
          </cell>
        </row>
        <row r="135">
          <cell r="A135">
            <v>40969</v>
          </cell>
          <cell r="B135">
            <v>5</v>
          </cell>
          <cell r="C135">
            <v>17</v>
          </cell>
          <cell r="E135">
            <v>22</v>
          </cell>
        </row>
        <row r="136">
          <cell r="A136">
            <v>41000</v>
          </cell>
          <cell r="B136">
            <v>5</v>
          </cell>
          <cell r="C136">
            <v>18</v>
          </cell>
          <cell r="E136">
            <v>23</v>
          </cell>
        </row>
        <row r="137">
          <cell r="A137">
            <v>41030</v>
          </cell>
          <cell r="B137">
            <v>5</v>
          </cell>
          <cell r="C137">
            <v>18</v>
          </cell>
          <cell r="E137">
            <v>23</v>
          </cell>
        </row>
        <row r="138">
          <cell r="A138">
            <v>41061</v>
          </cell>
          <cell r="B138">
            <v>5</v>
          </cell>
          <cell r="C138">
            <v>20</v>
          </cell>
          <cell r="E138">
            <v>25</v>
          </cell>
        </row>
        <row r="139">
          <cell r="A139">
            <v>41091</v>
          </cell>
          <cell r="B139">
            <v>6</v>
          </cell>
          <cell r="C139">
            <v>20</v>
          </cell>
          <cell r="E139">
            <v>26</v>
          </cell>
        </row>
        <row r="140">
          <cell r="A140">
            <v>41122</v>
          </cell>
          <cell r="B140">
            <v>6</v>
          </cell>
          <cell r="C140">
            <v>20</v>
          </cell>
          <cell r="E140">
            <v>26</v>
          </cell>
        </row>
        <row r="141">
          <cell r="A141">
            <v>41153</v>
          </cell>
          <cell r="B141">
            <v>5</v>
          </cell>
          <cell r="C141">
            <v>24</v>
          </cell>
          <cell r="E141">
            <v>29</v>
          </cell>
        </row>
        <row r="142">
          <cell r="A142">
            <v>41183</v>
          </cell>
          <cell r="B142">
            <v>5</v>
          </cell>
          <cell r="C142">
            <v>23</v>
          </cell>
          <cell r="E142">
            <v>28</v>
          </cell>
        </row>
        <row r="143">
          <cell r="A143">
            <v>41214</v>
          </cell>
          <cell r="B143">
            <v>5</v>
          </cell>
          <cell r="C143">
            <v>24</v>
          </cell>
          <cell r="E143">
            <v>29</v>
          </cell>
        </row>
        <row r="144">
          <cell r="A144">
            <v>41244</v>
          </cell>
          <cell r="B144">
            <v>4</v>
          </cell>
          <cell r="C144">
            <v>24</v>
          </cell>
          <cell r="E144">
            <v>28</v>
          </cell>
        </row>
        <row r="145">
          <cell r="A145">
            <v>41275</v>
          </cell>
          <cell r="B145">
            <v>4</v>
          </cell>
          <cell r="C145">
            <v>24</v>
          </cell>
          <cell r="E145">
            <v>28</v>
          </cell>
        </row>
        <row r="146">
          <cell r="A146">
            <v>41306</v>
          </cell>
          <cell r="B146">
            <v>4</v>
          </cell>
          <cell r="C146">
            <v>24</v>
          </cell>
          <cell r="E146">
            <v>28</v>
          </cell>
        </row>
        <row r="147">
          <cell r="A147">
            <v>41334</v>
          </cell>
          <cell r="B147">
            <v>4</v>
          </cell>
          <cell r="C147">
            <v>24</v>
          </cell>
          <cell r="E147">
            <v>28</v>
          </cell>
        </row>
        <row r="148">
          <cell r="A148">
            <v>41365</v>
          </cell>
          <cell r="B148">
            <v>4</v>
          </cell>
          <cell r="C148">
            <v>24</v>
          </cell>
          <cell r="E148">
            <v>28</v>
          </cell>
        </row>
        <row r="149">
          <cell r="A149">
            <v>41395</v>
          </cell>
          <cell r="B149">
            <v>4</v>
          </cell>
          <cell r="C149">
            <v>24</v>
          </cell>
          <cell r="D149">
            <v>23</v>
          </cell>
          <cell r="E149">
            <v>51</v>
          </cell>
        </row>
        <row r="150">
          <cell r="A150">
            <v>41426</v>
          </cell>
          <cell r="B150">
            <v>4</v>
          </cell>
          <cell r="C150">
            <v>24</v>
          </cell>
          <cell r="D150">
            <v>23</v>
          </cell>
          <cell r="E150">
            <v>51</v>
          </cell>
        </row>
        <row r="151">
          <cell r="A151">
            <v>41456</v>
          </cell>
          <cell r="B151">
            <v>4</v>
          </cell>
          <cell r="C151">
            <v>24</v>
          </cell>
          <cell r="D151">
            <v>23</v>
          </cell>
          <cell r="E151">
            <v>51</v>
          </cell>
        </row>
        <row r="152">
          <cell r="A152">
            <v>41487</v>
          </cell>
          <cell r="B152">
            <v>4</v>
          </cell>
          <cell r="C152">
            <v>25</v>
          </cell>
          <cell r="D152">
            <v>23</v>
          </cell>
          <cell r="E152">
            <v>52</v>
          </cell>
        </row>
        <row r="153">
          <cell r="A153">
            <v>41518</v>
          </cell>
          <cell r="B153">
            <v>4</v>
          </cell>
          <cell r="C153">
            <v>25</v>
          </cell>
          <cell r="D153">
            <v>23</v>
          </cell>
          <cell r="E153">
            <v>52</v>
          </cell>
        </row>
        <row r="154">
          <cell r="A154">
            <v>41548</v>
          </cell>
          <cell r="B154">
            <v>4</v>
          </cell>
          <cell r="C154">
            <v>25</v>
          </cell>
          <cell r="D154">
            <v>24</v>
          </cell>
          <cell r="E154">
            <v>53</v>
          </cell>
        </row>
        <row r="155">
          <cell r="A155">
            <v>41579</v>
          </cell>
          <cell r="B155">
            <v>4</v>
          </cell>
          <cell r="C155">
            <v>25</v>
          </cell>
          <cell r="D155">
            <v>24</v>
          </cell>
          <cell r="E155">
            <v>53</v>
          </cell>
        </row>
        <row r="156">
          <cell r="A156">
            <v>41609</v>
          </cell>
          <cell r="B156">
            <v>4</v>
          </cell>
          <cell r="C156">
            <v>26</v>
          </cell>
          <cell r="D156">
            <v>25</v>
          </cell>
          <cell r="E156">
            <v>55</v>
          </cell>
        </row>
        <row r="157">
          <cell r="A157">
            <v>41640</v>
          </cell>
          <cell r="B157">
            <v>4</v>
          </cell>
          <cell r="C157">
            <v>26</v>
          </cell>
          <cell r="D157">
            <v>25</v>
          </cell>
          <cell r="E157">
            <v>55</v>
          </cell>
        </row>
        <row r="158">
          <cell r="A158">
            <v>41671</v>
          </cell>
          <cell r="B158">
            <v>4</v>
          </cell>
          <cell r="C158">
            <v>26</v>
          </cell>
          <cell r="D158">
            <v>25</v>
          </cell>
          <cell r="E158">
            <v>55</v>
          </cell>
        </row>
        <row r="159">
          <cell r="A159">
            <v>41699</v>
          </cell>
          <cell r="B159">
            <v>4</v>
          </cell>
          <cell r="C159">
            <v>25</v>
          </cell>
          <cell r="D159">
            <v>26</v>
          </cell>
          <cell r="E159">
            <v>55</v>
          </cell>
        </row>
        <row r="160">
          <cell r="A160">
            <v>41730</v>
          </cell>
          <cell r="B160">
            <v>4</v>
          </cell>
          <cell r="C160">
            <v>26</v>
          </cell>
          <cell r="D160">
            <v>27</v>
          </cell>
          <cell r="E160">
            <v>57</v>
          </cell>
        </row>
        <row r="161">
          <cell r="A161">
            <v>41760</v>
          </cell>
          <cell r="B161">
            <v>4</v>
          </cell>
          <cell r="C161">
            <v>24</v>
          </cell>
          <cell r="D161">
            <v>27</v>
          </cell>
          <cell r="E161">
            <v>55</v>
          </cell>
        </row>
        <row r="162">
          <cell r="A162">
            <v>41791</v>
          </cell>
          <cell r="B162">
            <v>4</v>
          </cell>
          <cell r="C162">
            <v>24</v>
          </cell>
          <cell r="D162">
            <v>26</v>
          </cell>
          <cell r="E162">
            <v>54</v>
          </cell>
        </row>
        <row r="163">
          <cell r="A163">
            <v>41821</v>
          </cell>
          <cell r="B163">
            <v>4</v>
          </cell>
          <cell r="C163">
            <v>24</v>
          </cell>
          <cell r="D163">
            <v>27</v>
          </cell>
          <cell r="E163">
            <v>55</v>
          </cell>
        </row>
        <row r="164">
          <cell r="A164">
            <v>41852</v>
          </cell>
          <cell r="B164">
            <v>2</v>
          </cell>
          <cell r="C164">
            <v>23</v>
          </cell>
          <cell r="D164">
            <v>27</v>
          </cell>
          <cell r="E164">
            <v>52</v>
          </cell>
        </row>
        <row r="165">
          <cell r="A165">
            <v>41883</v>
          </cell>
          <cell r="B165">
            <v>2</v>
          </cell>
          <cell r="C165">
            <v>23</v>
          </cell>
          <cell r="D165">
            <v>27</v>
          </cell>
          <cell r="E165">
            <v>52</v>
          </cell>
        </row>
        <row r="166">
          <cell r="A166">
            <v>41913</v>
          </cell>
          <cell r="B166">
            <v>2</v>
          </cell>
          <cell r="C166">
            <v>23</v>
          </cell>
          <cell r="D166">
            <v>28</v>
          </cell>
          <cell r="E166">
            <v>53</v>
          </cell>
        </row>
        <row r="167">
          <cell r="A167">
            <v>41944</v>
          </cell>
          <cell r="B167">
            <v>1</v>
          </cell>
          <cell r="C167">
            <v>23</v>
          </cell>
          <cell r="D167">
            <v>27</v>
          </cell>
          <cell r="E167">
            <v>51</v>
          </cell>
        </row>
        <row r="168">
          <cell r="A168">
            <v>41974</v>
          </cell>
          <cell r="B168">
            <v>1</v>
          </cell>
          <cell r="C168">
            <v>23</v>
          </cell>
          <cell r="D168">
            <v>27</v>
          </cell>
          <cell r="E168">
            <v>51</v>
          </cell>
        </row>
        <row r="169">
          <cell r="A169">
            <v>42005</v>
          </cell>
          <cell r="B169">
            <v>2</v>
          </cell>
          <cell r="C169">
            <v>23</v>
          </cell>
          <cell r="D169">
            <v>27</v>
          </cell>
          <cell r="E169">
            <v>52</v>
          </cell>
        </row>
        <row r="170">
          <cell r="A170">
            <v>42036</v>
          </cell>
          <cell r="B170">
            <v>2</v>
          </cell>
          <cell r="C170">
            <v>23</v>
          </cell>
          <cell r="D170">
            <v>27</v>
          </cell>
          <cell r="E170">
            <v>52</v>
          </cell>
        </row>
        <row r="171">
          <cell r="A171">
            <v>42064</v>
          </cell>
          <cell r="B171">
            <v>2</v>
          </cell>
          <cell r="C171">
            <v>23</v>
          </cell>
          <cell r="D171">
            <v>28</v>
          </cell>
          <cell r="E171">
            <v>53</v>
          </cell>
        </row>
        <row r="172">
          <cell r="A172">
            <v>42095</v>
          </cell>
          <cell r="B172">
            <v>2</v>
          </cell>
          <cell r="C172">
            <v>24</v>
          </cell>
          <cell r="D172">
            <v>28</v>
          </cell>
          <cell r="E172">
            <v>54</v>
          </cell>
        </row>
        <row r="173">
          <cell r="A173">
            <v>42125</v>
          </cell>
          <cell r="B173">
            <v>2</v>
          </cell>
          <cell r="C173">
            <v>24</v>
          </cell>
          <cell r="D173">
            <v>28</v>
          </cell>
          <cell r="E173">
            <v>54</v>
          </cell>
        </row>
        <row r="174">
          <cell r="A174">
            <v>42156</v>
          </cell>
          <cell r="B174">
            <v>2</v>
          </cell>
          <cell r="C174">
            <v>23</v>
          </cell>
          <cell r="D174">
            <v>28</v>
          </cell>
          <cell r="E174">
            <v>53</v>
          </cell>
        </row>
        <row r="175">
          <cell r="A175">
            <v>42186</v>
          </cell>
          <cell r="B175">
            <v>2</v>
          </cell>
          <cell r="C175">
            <v>23</v>
          </cell>
          <cell r="D175">
            <v>28</v>
          </cell>
          <cell r="E175">
            <v>53</v>
          </cell>
        </row>
        <row r="176">
          <cell r="A176">
            <v>42217</v>
          </cell>
          <cell r="B176">
            <v>2</v>
          </cell>
          <cell r="C176">
            <v>23</v>
          </cell>
          <cell r="D176">
            <v>28</v>
          </cell>
          <cell r="E176">
            <v>53</v>
          </cell>
        </row>
        <row r="177">
          <cell r="A177">
            <v>42248</v>
          </cell>
          <cell r="B177">
            <v>2</v>
          </cell>
          <cell r="C177">
            <v>22</v>
          </cell>
          <cell r="D177">
            <v>28</v>
          </cell>
          <cell r="E177">
            <v>52</v>
          </cell>
        </row>
        <row r="178">
          <cell r="A178">
            <v>42278</v>
          </cell>
          <cell r="B178">
            <v>3</v>
          </cell>
          <cell r="C178">
            <v>22</v>
          </cell>
          <cell r="D178">
            <v>28</v>
          </cell>
          <cell r="E178">
            <v>53</v>
          </cell>
        </row>
        <row r="179">
          <cell r="A179">
            <v>42309</v>
          </cell>
          <cell r="B179">
            <v>3</v>
          </cell>
          <cell r="C179">
            <v>22</v>
          </cell>
          <cell r="D179">
            <v>28</v>
          </cell>
          <cell r="E179">
            <v>53</v>
          </cell>
        </row>
        <row r="180">
          <cell r="A180">
            <v>42339</v>
          </cell>
          <cell r="B180">
            <v>3</v>
          </cell>
          <cell r="C180">
            <v>22</v>
          </cell>
          <cell r="D180">
            <v>28</v>
          </cell>
          <cell r="E180">
            <v>53</v>
          </cell>
        </row>
        <row r="181">
          <cell r="A181">
            <v>42370</v>
          </cell>
          <cell r="B181">
            <v>3</v>
          </cell>
          <cell r="C181">
            <v>22</v>
          </cell>
          <cell r="D181">
            <v>29</v>
          </cell>
          <cell r="E181">
            <v>54</v>
          </cell>
        </row>
        <row r="182">
          <cell r="A182">
            <v>42401</v>
          </cell>
          <cell r="B182">
            <v>3</v>
          </cell>
          <cell r="C182">
            <v>9</v>
          </cell>
          <cell r="D182">
            <v>29</v>
          </cell>
          <cell r="E182">
            <v>41</v>
          </cell>
        </row>
        <row r="183">
          <cell r="A183">
            <v>42430</v>
          </cell>
          <cell r="B183">
            <v>3</v>
          </cell>
          <cell r="C183">
            <v>9</v>
          </cell>
          <cell r="D183">
            <v>29</v>
          </cell>
          <cell r="E183">
            <v>41</v>
          </cell>
        </row>
        <row r="184">
          <cell r="A184">
            <v>42461</v>
          </cell>
          <cell r="B184">
            <v>3</v>
          </cell>
          <cell r="C184">
            <v>8</v>
          </cell>
          <cell r="D184">
            <v>29</v>
          </cell>
          <cell r="E184">
            <v>40</v>
          </cell>
        </row>
        <row r="185">
          <cell r="A185">
            <v>42491</v>
          </cell>
          <cell r="B185">
            <v>3</v>
          </cell>
          <cell r="C185">
            <v>8</v>
          </cell>
          <cell r="D185">
            <v>30</v>
          </cell>
          <cell r="E185">
            <v>41</v>
          </cell>
        </row>
        <row r="186">
          <cell r="A186">
            <v>42522</v>
          </cell>
          <cell r="B186">
            <v>5</v>
          </cell>
          <cell r="C186">
            <v>8</v>
          </cell>
          <cell r="D186">
            <v>29</v>
          </cell>
          <cell r="E186">
            <v>42</v>
          </cell>
        </row>
        <row r="187">
          <cell r="A187">
            <v>42552</v>
          </cell>
          <cell r="B187">
            <v>5</v>
          </cell>
          <cell r="C187">
            <v>8</v>
          </cell>
          <cell r="D187">
            <v>29</v>
          </cell>
          <cell r="E187">
            <v>42</v>
          </cell>
        </row>
        <row r="188">
          <cell r="A188">
            <v>42583</v>
          </cell>
          <cell r="B188">
            <v>5</v>
          </cell>
          <cell r="C188">
            <v>8</v>
          </cell>
          <cell r="D188">
            <v>29</v>
          </cell>
          <cell r="E188">
            <v>42</v>
          </cell>
        </row>
        <row r="189">
          <cell r="A189">
            <v>42614</v>
          </cell>
          <cell r="B189">
            <v>5</v>
          </cell>
          <cell r="C189">
            <v>8</v>
          </cell>
          <cell r="D189">
            <v>29</v>
          </cell>
          <cell r="E189">
            <v>42</v>
          </cell>
        </row>
        <row r="190">
          <cell r="A190">
            <v>42644</v>
          </cell>
          <cell r="B190">
            <v>5</v>
          </cell>
          <cell r="C190">
            <v>8</v>
          </cell>
          <cell r="D190">
            <v>30</v>
          </cell>
          <cell r="E190">
            <v>43</v>
          </cell>
        </row>
        <row r="191">
          <cell r="A191">
            <v>42675</v>
          </cell>
          <cell r="B191">
            <v>5</v>
          </cell>
          <cell r="C191">
            <v>8</v>
          </cell>
          <cell r="D191">
            <v>30</v>
          </cell>
          <cell r="E191">
            <v>43</v>
          </cell>
        </row>
        <row r="192">
          <cell r="A192">
            <v>42705</v>
          </cell>
          <cell r="B192">
            <v>5</v>
          </cell>
          <cell r="C192">
            <v>8</v>
          </cell>
          <cell r="D192">
            <v>30</v>
          </cell>
          <cell r="E192">
            <v>43</v>
          </cell>
        </row>
        <row r="193">
          <cell r="A193">
            <v>42736</v>
          </cell>
          <cell r="B193">
            <v>5</v>
          </cell>
          <cell r="C193">
            <v>8</v>
          </cell>
          <cell r="D193">
            <v>31</v>
          </cell>
          <cell r="E193">
            <v>44</v>
          </cell>
        </row>
        <row r="194">
          <cell r="A194">
            <v>42767</v>
          </cell>
          <cell r="B194">
            <v>6</v>
          </cell>
          <cell r="C194">
            <v>8</v>
          </cell>
          <cell r="D194">
            <v>30</v>
          </cell>
          <cell r="E194">
            <v>44</v>
          </cell>
        </row>
        <row r="195">
          <cell r="A195">
            <v>42795</v>
          </cell>
          <cell r="B195">
            <v>6</v>
          </cell>
          <cell r="C195">
            <v>8</v>
          </cell>
          <cell r="D195">
            <v>31</v>
          </cell>
          <cell r="E195">
            <v>45</v>
          </cell>
        </row>
        <row r="196">
          <cell r="A196">
            <v>42826</v>
          </cell>
          <cell r="B196">
            <v>7</v>
          </cell>
          <cell r="C196">
            <v>8</v>
          </cell>
          <cell r="D196">
            <v>31</v>
          </cell>
          <cell r="E196">
            <v>46</v>
          </cell>
        </row>
        <row r="197">
          <cell r="A197">
            <v>42856</v>
          </cell>
          <cell r="B197">
            <v>6</v>
          </cell>
          <cell r="C197">
            <v>9</v>
          </cell>
          <cell r="D197">
            <v>31</v>
          </cell>
          <cell r="E197">
            <v>46</v>
          </cell>
        </row>
        <row r="198">
          <cell r="A198">
            <v>42887</v>
          </cell>
          <cell r="B198">
            <v>6</v>
          </cell>
          <cell r="C198">
            <v>6</v>
          </cell>
          <cell r="D198">
            <v>31</v>
          </cell>
          <cell r="E198">
            <v>43</v>
          </cell>
        </row>
        <row r="199">
          <cell r="A199">
            <v>42917</v>
          </cell>
          <cell r="B199">
            <v>5</v>
          </cell>
          <cell r="C199">
            <v>8</v>
          </cell>
          <cell r="D199">
            <v>30</v>
          </cell>
          <cell r="E199">
            <v>43</v>
          </cell>
        </row>
        <row r="200">
          <cell r="A200">
            <v>42948</v>
          </cell>
          <cell r="B200">
            <v>5</v>
          </cell>
          <cell r="C200">
            <v>7</v>
          </cell>
          <cell r="D200">
            <v>30</v>
          </cell>
          <cell r="E200">
            <v>42</v>
          </cell>
        </row>
        <row r="201">
          <cell r="A201">
            <v>42979</v>
          </cell>
          <cell r="B201">
            <v>5</v>
          </cell>
          <cell r="C201">
            <v>7</v>
          </cell>
          <cell r="D201">
            <v>31</v>
          </cell>
          <cell r="E201">
            <v>43</v>
          </cell>
        </row>
        <row r="202">
          <cell r="A202">
            <v>43009</v>
          </cell>
          <cell r="B202">
            <v>5</v>
          </cell>
          <cell r="C202">
            <v>7</v>
          </cell>
          <cell r="D202">
            <v>32</v>
          </cell>
          <cell r="E202">
            <v>44</v>
          </cell>
        </row>
        <row r="203">
          <cell r="A203">
            <v>43040</v>
          </cell>
          <cell r="B203">
            <v>5</v>
          </cell>
          <cell r="C203">
            <v>7</v>
          </cell>
          <cell r="D203">
            <v>32</v>
          </cell>
          <cell r="E203">
            <v>44</v>
          </cell>
        </row>
        <row r="204">
          <cell r="A204">
            <v>43070</v>
          </cell>
          <cell r="B204">
            <v>5</v>
          </cell>
          <cell r="C204">
            <v>7</v>
          </cell>
          <cell r="D204">
            <v>32</v>
          </cell>
          <cell r="E204">
            <v>44</v>
          </cell>
        </row>
        <row r="205">
          <cell r="A205">
            <v>43101</v>
          </cell>
          <cell r="B205">
            <v>5</v>
          </cell>
          <cell r="C205">
            <v>7</v>
          </cell>
          <cell r="D205">
            <v>32</v>
          </cell>
          <cell r="E205">
            <v>44</v>
          </cell>
        </row>
        <row r="206">
          <cell r="A206">
            <v>43132</v>
          </cell>
          <cell r="B206">
            <v>5</v>
          </cell>
          <cell r="C206">
            <v>7</v>
          </cell>
          <cell r="D206">
            <v>32</v>
          </cell>
          <cell r="E206">
            <v>44</v>
          </cell>
        </row>
        <row r="207">
          <cell r="A207">
            <v>43160</v>
          </cell>
          <cell r="B207">
            <v>5</v>
          </cell>
          <cell r="C207">
            <v>7</v>
          </cell>
          <cell r="D207">
            <v>32</v>
          </cell>
          <cell r="E207">
            <v>44</v>
          </cell>
        </row>
        <row r="208">
          <cell r="A208">
            <v>43191</v>
          </cell>
          <cell r="B208">
            <v>5</v>
          </cell>
          <cell r="C208">
            <v>7</v>
          </cell>
          <cell r="D208">
            <v>32</v>
          </cell>
          <cell r="E208">
            <v>44</v>
          </cell>
        </row>
        <row r="209">
          <cell r="A209">
            <v>43221</v>
          </cell>
          <cell r="B209">
            <v>5</v>
          </cell>
          <cell r="C209">
            <v>7</v>
          </cell>
          <cell r="D209">
            <v>32</v>
          </cell>
          <cell r="E209">
            <v>44</v>
          </cell>
        </row>
        <row r="210">
          <cell r="A210">
            <v>43252</v>
          </cell>
          <cell r="B210">
            <v>5</v>
          </cell>
          <cell r="C210">
            <v>7</v>
          </cell>
          <cell r="D210">
            <v>33</v>
          </cell>
          <cell r="E210">
            <v>45</v>
          </cell>
        </row>
        <row r="211">
          <cell r="A211">
            <v>43282</v>
          </cell>
          <cell r="B211">
            <v>5</v>
          </cell>
          <cell r="C211">
            <v>8</v>
          </cell>
          <cell r="D211">
            <v>34</v>
          </cell>
          <cell r="E211">
            <v>47</v>
          </cell>
        </row>
        <row r="212">
          <cell r="A212">
            <v>43313</v>
          </cell>
          <cell r="B212">
            <v>5</v>
          </cell>
          <cell r="C212">
            <v>7</v>
          </cell>
          <cell r="D212">
            <v>34</v>
          </cell>
          <cell r="E212">
            <v>46</v>
          </cell>
        </row>
        <row r="213">
          <cell r="A213">
            <v>43344</v>
          </cell>
          <cell r="B213">
            <v>5</v>
          </cell>
          <cell r="C213">
            <v>7</v>
          </cell>
          <cell r="D213">
            <v>35</v>
          </cell>
          <cell r="E213">
            <v>47</v>
          </cell>
        </row>
        <row r="214">
          <cell r="A214">
            <v>43374</v>
          </cell>
          <cell r="B214">
            <v>4</v>
          </cell>
          <cell r="C214">
            <v>7</v>
          </cell>
          <cell r="D214">
            <v>34</v>
          </cell>
          <cell r="E214">
            <v>45</v>
          </cell>
        </row>
        <row r="215">
          <cell r="A215">
            <v>43405</v>
          </cell>
          <cell r="B215">
            <v>4</v>
          </cell>
          <cell r="C215">
            <v>7</v>
          </cell>
          <cell r="D215">
            <v>33</v>
          </cell>
          <cell r="E215">
            <v>44</v>
          </cell>
        </row>
        <row r="216">
          <cell r="A216">
            <v>43435</v>
          </cell>
          <cell r="B216">
            <v>4</v>
          </cell>
          <cell r="C216">
            <v>6</v>
          </cell>
          <cell r="D216">
            <v>32</v>
          </cell>
          <cell r="E216">
            <v>42</v>
          </cell>
        </row>
        <row r="217">
          <cell r="A217">
            <v>43466</v>
          </cell>
          <cell r="B217">
            <v>4</v>
          </cell>
          <cell r="C217">
            <v>6</v>
          </cell>
          <cell r="D217">
            <v>32</v>
          </cell>
          <cell r="E217">
            <v>42</v>
          </cell>
        </row>
        <row r="218">
          <cell r="A218">
            <v>43497</v>
          </cell>
          <cell r="B218">
            <v>4</v>
          </cell>
          <cell r="C218">
            <v>6</v>
          </cell>
          <cell r="D218">
            <v>32</v>
          </cell>
          <cell r="E218">
            <v>42</v>
          </cell>
        </row>
        <row r="219">
          <cell r="A219">
            <v>43525</v>
          </cell>
          <cell r="B219">
            <v>4</v>
          </cell>
          <cell r="C219">
            <v>6</v>
          </cell>
          <cell r="D219">
            <v>31</v>
          </cell>
          <cell r="E219">
            <v>41</v>
          </cell>
        </row>
        <row r="220">
          <cell r="A220">
            <v>43556</v>
          </cell>
          <cell r="B220">
            <v>4</v>
          </cell>
          <cell r="C220">
            <v>6</v>
          </cell>
          <cell r="D220">
            <v>31</v>
          </cell>
          <cell r="E220">
            <v>41</v>
          </cell>
        </row>
        <row r="221">
          <cell r="A221">
            <v>43586</v>
          </cell>
          <cell r="B221">
            <v>4</v>
          </cell>
          <cell r="C221">
            <v>6</v>
          </cell>
          <cell r="D221">
            <v>31</v>
          </cell>
          <cell r="E221">
            <v>41</v>
          </cell>
        </row>
        <row r="222">
          <cell r="A222">
            <v>43617</v>
          </cell>
          <cell r="B222">
            <v>5</v>
          </cell>
          <cell r="C222">
            <v>5</v>
          </cell>
          <cell r="D222">
            <v>32</v>
          </cell>
          <cell r="E222">
            <v>42</v>
          </cell>
        </row>
        <row r="223">
          <cell r="A223">
            <v>43647</v>
          </cell>
          <cell r="B223">
            <v>4</v>
          </cell>
          <cell r="C223">
            <v>5</v>
          </cell>
          <cell r="D223">
            <v>33</v>
          </cell>
          <cell r="E223">
            <v>42</v>
          </cell>
        </row>
        <row r="224">
          <cell r="A224">
            <v>43678</v>
          </cell>
          <cell r="B224">
            <v>4</v>
          </cell>
          <cell r="C224">
            <v>5</v>
          </cell>
          <cell r="D224">
            <v>33</v>
          </cell>
          <cell r="E224">
            <v>42</v>
          </cell>
        </row>
        <row r="225">
          <cell r="A225">
            <v>43709</v>
          </cell>
          <cell r="B225">
            <v>4</v>
          </cell>
          <cell r="C225">
            <v>5</v>
          </cell>
          <cell r="D225">
            <v>33</v>
          </cell>
          <cell r="E225">
            <v>42</v>
          </cell>
        </row>
        <row r="226">
          <cell r="A226">
            <v>43739</v>
          </cell>
          <cell r="B226">
            <v>4</v>
          </cell>
          <cell r="C226">
            <v>7</v>
          </cell>
          <cell r="D226">
            <v>32</v>
          </cell>
          <cell r="E226">
            <v>43</v>
          </cell>
        </row>
        <row r="227">
          <cell r="A227">
            <v>43770</v>
          </cell>
          <cell r="B227">
            <v>5</v>
          </cell>
          <cell r="C227">
            <v>7</v>
          </cell>
          <cell r="D227">
            <v>32</v>
          </cell>
          <cell r="E227">
            <v>44</v>
          </cell>
        </row>
        <row r="228">
          <cell r="A228">
            <v>43800</v>
          </cell>
          <cell r="B228">
            <v>5</v>
          </cell>
          <cell r="C228">
            <v>7</v>
          </cell>
          <cell r="D228">
            <v>32</v>
          </cell>
          <cell r="E228">
            <v>44</v>
          </cell>
        </row>
        <row r="229">
          <cell r="A229">
            <v>43831</v>
          </cell>
          <cell r="B229">
            <v>5</v>
          </cell>
          <cell r="C229">
            <v>7</v>
          </cell>
          <cell r="D229">
            <v>33</v>
          </cell>
          <cell r="E229">
            <v>45</v>
          </cell>
        </row>
        <row r="230">
          <cell r="A230">
            <v>43862</v>
          </cell>
          <cell r="B230">
            <v>5</v>
          </cell>
          <cell r="C230">
            <v>7</v>
          </cell>
          <cell r="D230">
            <v>33</v>
          </cell>
          <cell r="E230">
            <v>45</v>
          </cell>
        </row>
        <row r="231">
          <cell r="A231">
            <v>43891</v>
          </cell>
          <cell r="B231">
            <v>5</v>
          </cell>
          <cell r="C231">
            <v>5</v>
          </cell>
          <cell r="D231">
            <v>33</v>
          </cell>
          <cell r="E231">
            <v>43</v>
          </cell>
        </row>
        <row r="232">
          <cell r="A232">
            <v>43922</v>
          </cell>
          <cell r="B232">
            <v>4</v>
          </cell>
          <cell r="C232">
            <v>5</v>
          </cell>
          <cell r="D232">
            <v>33</v>
          </cell>
          <cell r="E232">
            <v>42</v>
          </cell>
        </row>
        <row r="233">
          <cell r="A233">
            <v>43952</v>
          </cell>
          <cell r="B233">
            <v>4</v>
          </cell>
          <cell r="C233">
            <v>5</v>
          </cell>
          <cell r="D233">
            <v>34</v>
          </cell>
          <cell r="E233">
            <v>43</v>
          </cell>
        </row>
        <row r="234">
          <cell r="A234">
            <v>43983</v>
          </cell>
          <cell r="B234">
            <v>4</v>
          </cell>
          <cell r="C234">
            <v>5</v>
          </cell>
          <cell r="D234">
            <v>34</v>
          </cell>
          <cell r="E234">
            <v>43</v>
          </cell>
        </row>
        <row r="235">
          <cell r="A235">
            <v>44013</v>
          </cell>
          <cell r="B235">
            <v>4</v>
          </cell>
          <cell r="C235">
            <v>5</v>
          </cell>
          <cell r="D235">
            <v>35</v>
          </cell>
          <cell r="E235">
            <v>44</v>
          </cell>
        </row>
        <row r="236">
          <cell r="A236">
            <v>44044</v>
          </cell>
          <cell r="B236">
            <v>4</v>
          </cell>
          <cell r="C236">
            <v>5</v>
          </cell>
          <cell r="D236">
            <v>35</v>
          </cell>
          <cell r="E236">
            <v>44</v>
          </cell>
        </row>
        <row r="237">
          <cell r="A237">
            <v>44075</v>
          </cell>
          <cell r="B237">
            <v>4</v>
          </cell>
          <cell r="C237">
            <v>5</v>
          </cell>
          <cell r="D237">
            <v>37</v>
          </cell>
          <cell r="E237">
            <v>46</v>
          </cell>
        </row>
        <row r="238">
          <cell r="A238">
            <v>44105</v>
          </cell>
          <cell r="B238">
            <v>4</v>
          </cell>
          <cell r="C238">
            <v>5</v>
          </cell>
          <cell r="D238">
            <v>37</v>
          </cell>
          <cell r="E238">
            <v>46</v>
          </cell>
        </row>
        <row r="239">
          <cell r="A239">
            <v>44136</v>
          </cell>
          <cell r="B239">
            <v>3</v>
          </cell>
          <cell r="C239">
            <v>5</v>
          </cell>
          <cell r="D239">
            <v>36</v>
          </cell>
          <cell r="E239">
            <v>44</v>
          </cell>
        </row>
        <row r="240">
          <cell r="A240">
            <v>44166</v>
          </cell>
          <cell r="B240">
            <v>3</v>
          </cell>
          <cell r="C240">
            <v>4</v>
          </cell>
          <cell r="D240">
            <v>36</v>
          </cell>
          <cell r="E240">
            <v>43</v>
          </cell>
        </row>
        <row r="241">
          <cell r="A241">
            <v>44197</v>
          </cell>
          <cell r="B241">
            <v>3</v>
          </cell>
          <cell r="C241">
            <v>4</v>
          </cell>
          <cell r="D241">
            <v>36</v>
          </cell>
          <cell r="E241">
            <v>43</v>
          </cell>
        </row>
        <row r="242">
          <cell r="A242">
            <v>44228</v>
          </cell>
          <cell r="B242">
            <v>3</v>
          </cell>
          <cell r="C242">
            <v>4</v>
          </cell>
          <cell r="D242">
            <v>36</v>
          </cell>
          <cell r="E242">
            <v>43</v>
          </cell>
        </row>
      </sheetData>
      <sheetData sheetId="6"/>
      <sheetData sheetId="7">
        <row r="3">
          <cell r="A3" t="str">
            <v>Date</v>
          </cell>
          <cell r="B3" t="str">
            <v>Corporate Bonds - Fixed Rate</v>
          </cell>
          <cell r="C3" t="str">
            <v>Corporate Bonds - Floating Rate</v>
          </cell>
          <cell r="D3" t="str">
            <v>AGBs</v>
          </cell>
          <cell r="E3" t="str">
            <v>Total Mkt Cap</v>
          </cell>
        </row>
        <row r="4">
          <cell r="A4">
            <v>36951</v>
          </cell>
          <cell r="B4">
            <v>5282852864.6119995</v>
          </cell>
          <cell r="C4">
            <v>5947345342</v>
          </cell>
          <cell r="E4">
            <v>11230198206.612</v>
          </cell>
        </row>
        <row r="5">
          <cell r="A5">
            <v>36982</v>
          </cell>
          <cell r="B5">
            <v>5309553869.3199997</v>
          </cell>
          <cell r="C5">
            <v>5910497522.7919998</v>
          </cell>
          <cell r="E5">
            <v>11220051392.112</v>
          </cell>
        </row>
        <row r="6">
          <cell r="A6">
            <v>37012</v>
          </cell>
          <cell r="B6">
            <v>1517940864.8959999</v>
          </cell>
          <cell r="C6">
            <v>5140585415.1999998</v>
          </cell>
          <cell r="E6">
            <v>6658526280.0959997</v>
          </cell>
        </row>
        <row r="7">
          <cell r="A7">
            <v>37043</v>
          </cell>
          <cell r="B7">
            <v>1798004342.24</v>
          </cell>
          <cell r="C7">
            <v>4346662884</v>
          </cell>
          <cell r="E7">
            <v>6144667226.2399998</v>
          </cell>
        </row>
        <row r="8">
          <cell r="A8">
            <v>37073</v>
          </cell>
          <cell r="B8">
            <v>1766373455.138</v>
          </cell>
          <cell r="C8">
            <v>4564323235.1999998</v>
          </cell>
          <cell r="E8">
            <v>6330696690.3379993</v>
          </cell>
        </row>
        <row r="9">
          <cell r="A9">
            <v>37104</v>
          </cell>
          <cell r="B9">
            <v>1450810297.3199999</v>
          </cell>
          <cell r="C9">
            <v>4570087648</v>
          </cell>
          <cell r="E9">
            <v>6020897945.3199997</v>
          </cell>
        </row>
        <row r="10">
          <cell r="A10">
            <v>37135</v>
          </cell>
          <cell r="B10">
            <v>1459046575.5999999</v>
          </cell>
          <cell r="C10">
            <v>4405644980</v>
          </cell>
          <cell r="E10">
            <v>5864691555.6000004</v>
          </cell>
        </row>
        <row r="11">
          <cell r="A11">
            <v>37165</v>
          </cell>
          <cell r="B11">
            <v>1469208198.4390001</v>
          </cell>
          <cell r="C11">
            <v>4467507330.3999996</v>
          </cell>
          <cell r="E11">
            <v>5936715528.8389997</v>
          </cell>
        </row>
        <row r="12">
          <cell r="A12">
            <v>37196</v>
          </cell>
          <cell r="B12">
            <v>1174682460.75</v>
          </cell>
          <cell r="C12">
            <v>4562370312</v>
          </cell>
          <cell r="E12">
            <v>5737052772.75</v>
          </cell>
        </row>
        <row r="13">
          <cell r="A13">
            <v>37226</v>
          </cell>
          <cell r="B13">
            <v>1221523035</v>
          </cell>
          <cell r="C13">
            <v>4584137412</v>
          </cell>
          <cell r="E13">
            <v>5805660447</v>
          </cell>
        </row>
        <row r="14">
          <cell r="A14">
            <v>37257</v>
          </cell>
          <cell r="B14">
            <v>1219968111.4000001</v>
          </cell>
          <cell r="C14">
            <v>4574438779.1999998</v>
          </cell>
          <cell r="E14">
            <v>5794406890.6000004</v>
          </cell>
        </row>
        <row r="15">
          <cell r="A15">
            <v>37288</v>
          </cell>
          <cell r="B15">
            <v>1198098854.98</v>
          </cell>
          <cell r="C15">
            <v>4664652197.6000004</v>
          </cell>
          <cell r="E15">
            <v>5862751052.5799999</v>
          </cell>
        </row>
        <row r="16">
          <cell r="A16">
            <v>37316</v>
          </cell>
          <cell r="B16">
            <v>1193609364.8600001</v>
          </cell>
          <cell r="C16">
            <v>4734289430.3999996</v>
          </cell>
          <cell r="E16">
            <v>5927898795.2600002</v>
          </cell>
        </row>
        <row r="17">
          <cell r="A17">
            <v>37347</v>
          </cell>
          <cell r="B17">
            <v>1205010991.5</v>
          </cell>
          <cell r="C17">
            <v>4766032747.4560003</v>
          </cell>
          <cell r="E17">
            <v>5971043738.9560003</v>
          </cell>
        </row>
        <row r="18">
          <cell r="A18">
            <v>37377</v>
          </cell>
          <cell r="B18">
            <v>1200775441.2</v>
          </cell>
          <cell r="C18">
            <v>4717622434.3999996</v>
          </cell>
          <cell r="E18">
            <v>5918397875.5999994</v>
          </cell>
        </row>
        <row r="19">
          <cell r="A19">
            <v>37408</v>
          </cell>
          <cell r="B19">
            <v>1152289313.6500001</v>
          </cell>
          <cell r="C19">
            <v>4721533312.8000002</v>
          </cell>
          <cell r="E19">
            <v>5873822626.4500008</v>
          </cell>
        </row>
        <row r="20">
          <cell r="A20">
            <v>37438</v>
          </cell>
          <cell r="B20">
            <v>1158342167.8</v>
          </cell>
          <cell r="C20">
            <v>4661680192</v>
          </cell>
          <cell r="E20">
            <v>5820022359.8000002</v>
          </cell>
        </row>
        <row r="21">
          <cell r="A21">
            <v>37469</v>
          </cell>
          <cell r="B21">
            <v>1167661887</v>
          </cell>
          <cell r="C21">
            <v>4660294159.3600006</v>
          </cell>
          <cell r="E21">
            <v>5827956046.3600006</v>
          </cell>
        </row>
        <row r="22">
          <cell r="A22">
            <v>37500</v>
          </cell>
          <cell r="B22">
            <v>1167553814.3</v>
          </cell>
          <cell r="C22">
            <v>4600590092</v>
          </cell>
          <cell r="E22">
            <v>5768143906.3000002</v>
          </cell>
        </row>
        <row r="23">
          <cell r="A23">
            <v>37530</v>
          </cell>
          <cell r="B23">
            <v>1163528816.8</v>
          </cell>
          <cell r="C23">
            <v>4538071210.3999996</v>
          </cell>
          <cell r="E23">
            <v>5701600027.1999998</v>
          </cell>
        </row>
        <row r="24">
          <cell r="A24">
            <v>37561</v>
          </cell>
          <cell r="B24">
            <v>1154313012.75</v>
          </cell>
          <cell r="C24">
            <v>4544258947.6000004</v>
          </cell>
          <cell r="E24">
            <v>5698571960.3500004</v>
          </cell>
        </row>
        <row r="25">
          <cell r="A25">
            <v>37591</v>
          </cell>
          <cell r="B25">
            <v>1218874985.75</v>
          </cell>
          <cell r="C25">
            <v>4616316432.8000002</v>
          </cell>
          <cell r="E25">
            <v>5835191418.5500002</v>
          </cell>
        </row>
        <row r="26">
          <cell r="A26">
            <v>37622</v>
          </cell>
          <cell r="B26">
            <v>1202016764</v>
          </cell>
          <cell r="C26">
            <v>4593026516.3199997</v>
          </cell>
          <cell r="E26">
            <v>5795043280.3199997</v>
          </cell>
        </row>
        <row r="27">
          <cell r="A27">
            <v>37653</v>
          </cell>
          <cell r="B27">
            <v>448502328.49000001</v>
          </cell>
          <cell r="C27">
            <v>4432341166.5599995</v>
          </cell>
          <cell r="E27">
            <v>4880843495.0499992</v>
          </cell>
        </row>
        <row r="28">
          <cell r="A28">
            <v>37681</v>
          </cell>
          <cell r="B28">
            <v>447823874.69999999</v>
          </cell>
          <cell r="C28">
            <v>4532659428</v>
          </cell>
          <cell r="E28">
            <v>4980483302.6999998</v>
          </cell>
        </row>
        <row r="29">
          <cell r="A29">
            <v>37712</v>
          </cell>
          <cell r="B29">
            <v>450691066.30000001</v>
          </cell>
          <cell r="C29">
            <v>4561905845.6000004</v>
          </cell>
          <cell r="E29">
            <v>5012596911.9000006</v>
          </cell>
        </row>
        <row r="30">
          <cell r="A30">
            <v>37742</v>
          </cell>
          <cell r="B30">
            <v>486900461</v>
          </cell>
          <cell r="C30">
            <v>4549888066</v>
          </cell>
          <cell r="E30">
            <v>5036788527</v>
          </cell>
        </row>
        <row r="31">
          <cell r="A31">
            <v>37773</v>
          </cell>
          <cell r="B31">
            <v>493142259.185</v>
          </cell>
          <cell r="C31">
            <v>4654559960</v>
          </cell>
          <cell r="E31">
            <v>5147702219.1850004</v>
          </cell>
        </row>
        <row r="32">
          <cell r="A32">
            <v>37803</v>
          </cell>
          <cell r="B32">
            <v>491568311.5</v>
          </cell>
          <cell r="C32">
            <v>4705259048.5600004</v>
          </cell>
          <cell r="E32">
            <v>5196827360.0600004</v>
          </cell>
        </row>
        <row r="33">
          <cell r="A33">
            <v>37834</v>
          </cell>
          <cell r="B33">
            <v>489340749.39999998</v>
          </cell>
          <cell r="C33">
            <v>4814426828.3199997</v>
          </cell>
          <cell r="E33">
            <v>5303767577.7199993</v>
          </cell>
        </row>
        <row r="34">
          <cell r="A34">
            <v>37865</v>
          </cell>
          <cell r="B34">
            <v>449960306.39999998</v>
          </cell>
          <cell r="C34">
            <v>4817132023.1999998</v>
          </cell>
          <cell r="E34">
            <v>5267092329.5999994</v>
          </cell>
        </row>
        <row r="35">
          <cell r="A35">
            <v>37895</v>
          </cell>
          <cell r="B35">
            <v>451351068.5</v>
          </cell>
          <cell r="C35">
            <v>5016262176.8000002</v>
          </cell>
          <cell r="E35">
            <v>5467613245.3000002</v>
          </cell>
        </row>
        <row r="36">
          <cell r="A36">
            <v>37926</v>
          </cell>
          <cell r="B36">
            <v>582437260.15999997</v>
          </cell>
          <cell r="C36">
            <v>4997310237.6800003</v>
          </cell>
          <cell r="E36">
            <v>5579747497.8400002</v>
          </cell>
        </row>
        <row r="37">
          <cell r="A37">
            <v>37956</v>
          </cell>
          <cell r="B37">
            <v>631469644.10000002</v>
          </cell>
          <cell r="C37">
            <v>5124036561.6000004</v>
          </cell>
          <cell r="E37">
            <v>5755506205.7000008</v>
          </cell>
        </row>
        <row r="38">
          <cell r="A38">
            <v>37987</v>
          </cell>
          <cell r="B38">
            <v>582243214.13</v>
          </cell>
          <cell r="C38">
            <v>5083303660</v>
          </cell>
          <cell r="E38">
            <v>5665546874.1300001</v>
          </cell>
        </row>
        <row r="39">
          <cell r="A39">
            <v>38018</v>
          </cell>
          <cell r="B39">
            <v>586765277.10000002</v>
          </cell>
          <cell r="C39">
            <v>5156774388</v>
          </cell>
          <cell r="E39">
            <v>5743539665.1000004</v>
          </cell>
        </row>
        <row r="40">
          <cell r="A40">
            <v>38047</v>
          </cell>
          <cell r="B40">
            <v>588999450.71000004</v>
          </cell>
          <cell r="C40">
            <v>5154329570.5600004</v>
          </cell>
          <cell r="E40">
            <v>5743329021.2700005</v>
          </cell>
        </row>
        <row r="41">
          <cell r="A41">
            <v>38078</v>
          </cell>
          <cell r="B41">
            <v>733318854.74000001</v>
          </cell>
          <cell r="C41">
            <v>5122681682.8000002</v>
          </cell>
          <cell r="E41">
            <v>5856000537.54</v>
          </cell>
        </row>
        <row r="42">
          <cell r="A42">
            <v>38108</v>
          </cell>
          <cell r="B42">
            <v>825446763.01100004</v>
          </cell>
          <cell r="C42">
            <v>4182216925</v>
          </cell>
          <cell r="E42">
            <v>5007663688.0109997</v>
          </cell>
        </row>
        <row r="43">
          <cell r="A43">
            <v>38139</v>
          </cell>
          <cell r="B43">
            <v>834908001.745</v>
          </cell>
          <cell r="C43">
            <v>4204456838.8000002</v>
          </cell>
          <cell r="E43">
            <v>5039364840.5450001</v>
          </cell>
        </row>
        <row r="44">
          <cell r="A44">
            <v>38169</v>
          </cell>
          <cell r="B44">
            <v>801300070.22000003</v>
          </cell>
          <cell r="C44">
            <v>4214003034</v>
          </cell>
          <cell r="E44">
            <v>5015303104.2200003</v>
          </cell>
        </row>
        <row r="45">
          <cell r="A45">
            <v>38200</v>
          </cell>
          <cell r="B45">
            <v>809578441.22000003</v>
          </cell>
          <cell r="C45">
            <v>4302173765.1999998</v>
          </cell>
          <cell r="E45">
            <v>5111752206.4200001</v>
          </cell>
        </row>
        <row r="46">
          <cell r="A46">
            <v>38231</v>
          </cell>
          <cell r="B46">
            <v>805114702.70999992</v>
          </cell>
          <cell r="C46">
            <v>4317286684</v>
          </cell>
          <cell r="E46">
            <v>5122401386.71</v>
          </cell>
        </row>
        <row r="47">
          <cell r="A47">
            <v>38261</v>
          </cell>
          <cell r="B47">
            <v>820940879.22000003</v>
          </cell>
          <cell r="C47">
            <v>4319712588</v>
          </cell>
          <cell r="E47">
            <v>5140653467.2200003</v>
          </cell>
        </row>
        <row r="48">
          <cell r="A48">
            <v>38292</v>
          </cell>
          <cell r="B48">
            <v>816820668.15999997</v>
          </cell>
          <cell r="C48">
            <v>4353775827.1999998</v>
          </cell>
          <cell r="E48">
            <v>5170596495.3599997</v>
          </cell>
        </row>
        <row r="49">
          <cell r="A49">
            <v>38322</v>
          </cell>
          <cell r="B49">
            <v>818533382.20000005</v>
          </cell>
          <cell r="C49">
            <v>4564976108</v>
          </cell>
          <cell r="E49">
            <v>5383509490.1999998</v>
          </cell>
        </row>
        <row r="50">
          <cell r="A50">
            <v>38353</v>
          </cell>
          <cell r="B50">
            <v>821972635.17000008</v>
          </cell>
          <cell r="C50">
            <v>4540740331.3600006</v>
          </cell>
          <cell r="E50">
            <v>5362712966.5300007</v>
          </cell>
        </row>
        <row r="51">
          <cell r="A51">
            <v>38384</v>
          </cell>
          <cell r="B51">
            <v>825296932.06999993</v>
          </cell>
          <cell r="C51">
            <v>4562864756.0760002</v>
          </cell>
          <cell r="E51">
            <v>5388161688.1459999</v>
          </cell>
        </row>
        <row r="52">
          <cell r="A52">
            <v>38412</v>
          </cell>
          <cell r="B52">
            <v>814813762.09000003</v>
          </cell>
          <cell r="C52">
            <v>4564893235.1599998</v>
          </cell>
          <cell r="E52">
            <v>5379706997.25</v>
          </cell>
        </row>
        <row r="53">
          <cell r="A53">
            <v>38443</v>
          </cell>
          <cell r="B53">
            <v>814026181.14999998</v>
          </cell>
          <cell r="C53">
            <v>4605022160.8000002</v>
          </cell>
          <cell r="E53">
            <v>5419048341.9499998</v>
          </cell>
        </row>
        <row r="54">
          <cell r="A54">
            <v>38473</v>
          </cell>
          <cell r="B54">
            <v>805143660.13</v>
          </cell>
          <cell r="C54">
            <v>4403212785.7600002</v>
          </cell>
          <cell r="E54">
            <v>5208356445.8900003</v>
          </cell>
        </row>
        <row r="55">
          <cell r="A55">
            <v>38504</v>
          </cell>
          <cell r="B55">
            <v>673053927.37</v>
          </cell>
          <cell r="C55">
            <v>4506447848.6000004</v>
          </cell>
          <cell r="E55">
            <v>5179501775.9700003</v>
          </cell>
        </row>
        <row r="56">
          <cell r="A56">
            <v>38534</v>
          </cell>
          <cell r="B56">
            <v>676811987.89499998</v>
          </cell>
          <cell r="C56">
            <v>4503637833</v>
          </cell>
          <cell r="E56">
            <v>5180449820.8950005</v>
          </cell>
        </row>
        <row r="57">
          <cell r="A57">
            <v>38565</v>
          </cell>
          <cell r="B57">
            <v>467868051.19999999</v>
          </cell>
          <cell r="C57">
            <v>4535961945.3599997</v>
          </cell>
          <cell r="E57">
            <v>5003829996.5599995</v>
          </cell>
        </row>
        <row r="58">
          <cell r="A58">
            <v>38596</v>
          </cell>
          <cell r="B58">
            <v>476537556.08000004</v>
          </cell>
          <cell r="C58">
            <v>4520520191.3999996</v>
          </cell>
          <cell r="E58">
            <v>4997057747.4799995</v>
          </cell>
        </row>
        <row r="59">
          <cell r="A59">
            <v>38626</v>
          </cell>
          <cell r="B59">
            <v>466512504.01999998</v>
          </cell>
          <cell r="C59">
            <v>4548630856.3400002</v>
          </cell>
          <cell r="E59">
            <v>5015143360.3600006</v>
          </cell>
        </row>
        <row r="60">
          <cell r="A60">
            <v>38657</v>
          </cell>
          <cell r="B60">
            <v>468844083.04000002</v>
          </cell>
          <cell r="C60">
            <v>4434671895.6399994</v>
          </cell>
          <cell r="E60">
            <v>4903515978.6799994</v>
          </cell>
        </row>
        <row r="61">
          <cell r="A61">
            <v>38687</v>
          </cell>
          <cell r="B61">
            <v>467339609.78999996</v>
          </cell>
          <cell r="C61">
            <v>4441912850.3400002</v>
          </cell>
          <cell r="E61">
            <v>4909252460.1300001</v>
          </cell>
        </row>
        <row r="62">
          <cell r="A62">
            <v>38718</v>
          </cell>
          <cell r="B62">
            <v>518020759.77000004</v>
          </cell>
          <cell r="C62">
            <v>4423782744.3000002</v>
          </cell>
          <cell r="E62">
            <v>4941803504.0700006</v>
          </cell>
        </row>
        <row r="63">
          <cell r="A63">
            <v>38749</v>
          </cell>
          <cell r="B63">
            <v>523104305.75999999</v>
          </cell>
          <cell r="C63">
            <v>4424443867.5599995</v>
          </cell>
          <cell r="E63">
            <v>4947548173.3199997</v>
          </cell>
        </row>
        <row r="64">
          <cell r="A64">
            <v>38777</v>
          </cell>
          <cell r="B64">
            <v>522735584.55000001</v>
          </cell>
          <cell r="C64">
            <v>4455305522.5</v>
          </cell>
          <cell r="E64">
            <v>4978041107.0500002</v>
          </cell>
        </row>
        <row r="65">
          <cell r="A65">
            <v>38808</v>
          </cell>
          <cell r="B65">
            <v>525458144.23500001</v>
          </cell>
          <cell r="C65">
            <v>4450043216.6300001</v>
          </cell>
          <cell r="E65">
            <v>4975501360.8649998</v>
          </cell>
        </row>
        <row r="66">
          <cell r="A66">
            <v>38838</v>
          </cell>
          <cell r="B66">
            <v>522838150.23500001</v>
          </cell>
          <cell r="C66">
            <v>4484978949.7700005</v>
          </cell>
          <cell r="E66">
            <v>5007817100.0050001</v>
          </cell>
        </row>
        <row r="67">
          <cell r="A67">
            <v>38869</v>
          </cell>
          <cell r="B67">
            <v>521573510.24000001</v>
          </cell>
          <cell r="C67">
            <v>4493607085.5699997</v>
          </cell>
          <cell r="E67">
            <v>5015180595.8099995</v>
          </cell>
        </row>
        <row r="68">
          <cell r="A68">
            <v>38899</v>
          </cell>
          <cell r="B68">
            <v>510967537.66500002</v>
          </cell>
          <cell r="C68">
            <v>4483472748.3699999</v>
          </cell>
          <cell r="E68">
            <v>4994440286.0349998</v>
          </cell>
        </row>
        <row r="69">
          <cell r="A69">
            <v>38930</v>
          </cell>
          <cell r="B69">
            <v>510570862.17000002</v>
          </cell>
          <cell r="C69">
            <v>4525187536.5100002</v>
          </cell>
          <cell r="E69">
            <v>5035758398.6800003</v>
          </cell>
        </row>
        <row r="70">
          <cell r="A70">
            <v>38961</v>
          </cell>
          <cell r="B70">
            <v>504927479.125</v>
          </cell>
          <cell r="C70">
            <v>4505653089.0299997</v>
          </cell>
          <cell r="E70">
            <v>5010580568.1549997</v>
          </cell>
        </row>
        <row r="71">
          <cell r="A71">
            <v>38991</v>
          </cell>
          <cell r="B71">
            <v>508215900.91500002</v>
          </cell>
          <cell r="C71">
            <v>4435284912.2799997</v>
          </cell>
          <cell r="E71">
            <v>4943500813.1949997</v>
          </cell>
        </row>
        <row r="72">
          <cell r="A72">
            <v>39022</v>
          </cell>
          <cell r="B72">
            <v>508723537.87</v>
          </cell>
          <cell r="C72">
            <v>4434328661.9849997</v>
          </cell>
          <cell r="E72">
            <v>4943052199.8549995</v>
          </cell>
        </row>
        <row r="73">
          <cell r="A73">
            <v>39052</v>
          </cell>
          <cell r="B73">
            <v>512152166.08000004</v>
          </cell>
          <cell r="C73">
            <v>5132586020.0600004</v>
          </cell>
          <cell r="E73">
            <v>5644738186.1400003</v>
          </cell>
        </row>
        <row r="74">
          <cell r="A74">
            <v>39083</v>
          </cell>
          <cell r="B74">
            <v>510644692.06999999</v>
          </cell>
          <cell r="C74">
            <v>5123973585.2000008</v>
          </cell>
          <cell r="E74">
            <v>5634618277.2700005</v>
          </cell>
        </row>
        <row r="75">
          <cell r="A75">
            <v>39114</v>
          </cell>
          <cell r="B75">
            <v>508085609.42499995</v>
          </cell>
          <cell r="C75">
            <v>5133271974.8800001</v>
          </cell>
          <cell r="E75">
            <v>5641357584.3050003</v>
          </cell>
        </row>
        <row r="76">
          <cell r="A76">
            <v>39142</v>
          </cell>
          <cell r="B76">
            <v>503853475.56199998</v>
          </cell>
          <cell r="C76">
            <v>5155549642.6750011</v>
          </cell>
          <cell r="E76">
            <v>5659403118.2370014</v>
          </cell>
        </row>
        <row r="77">
          <cell r="A77">
            <v>39173</v>
          </cell>
          <cell r="B77">
            <v>505864419.60799998</v>
          </cell>
          <cell r="C77">
            <v>5126212758.4420004</v>
          </cell>
          <cell r="E77">
            <v>5632077178.0500002</v>
          </cell>
        </row>
        <row r="78">
          <cell r="A78">
            <v>39203</v>
          </cell>
          <cell r="B78">
            <v>734269217.02499998</v>
          </cell>
          <cell r="C78">
            <v>5111584056.6289997</v>
          </cell>
          <cell r="E78">
            <v>5845853273.6539993</v>
          </cell>
        </row>
        <row r="79">
          <cell r="A79">
            <v>39234</v>
          </cell>
          <cell r="B79">
            <v>735371092.94299996</v>
          </cell>
          <cell r="C79">
            <v>5467440228.8949995</v>
          </cell>
          <cell r="E79">
            <v>6202811321.8379993</v>
          </cell>
        </row>
        <row r="80">
          <cell r="A80">
            <v>39264</v>
          </cell>
          <cell r="B80">
            <v>733430061.90199995</v>
          </cell>
          <cell r="C80">
            <v>5414274451.0500002</v>
          </cell>
          <cell r="E80">
            <v>6147704512.9519997</v>
          </cell>
        </row>
        <row r="81">
          <cell r="A81">
            <v>39295</v>
          </cell>
          <cell r="B81">
            <v>723488017.20899999</v>
          </cell>
          <cell r="C81">
            <v>5340632936.9049997</v>
          </cell>
          <cell r="E81">
            <v>6064120954.1139994</v>
          </cell>
        </row>
        <row r="82">
          <cell r="A82">
            <v>39326</v>
          </cell>
          <cell r="B82">
            <v>670520271.06500006</v>
          </cell>
          <cell r="C82">
            <v>5362350422.9350004</v>
          </cell>
          <cell r="E82">
            <v>6032870694</v>
          </cell>
        </row>
        <row r="83">
          <cell r="A83">
            <v>39356</v>
          </cell>
          <cell r="B83">
            <v>672554968.17199993</v>
          </cell>
          <cell r="C83">
            <v>5350533932.9650002</v>
          </cell>
          <cell r="E83">
            <v>6023088901.1370001</v>
          </cell>
        </row>
        <row r="84">
          <cell r="A84">
            <v>39387</v>
          </cell>
          <cell r="B84">
            <v>656536611.38499999</v>
          </cell>
          <cell r="C84">
            <v>5281551787.8600006</v>
          </cell>
          <cell r="E84">
            <v>5938088399.2450008</v>
          </cell>
        </row>
        <row r="85">
          <cell r="A85">
            <v>39417</v>
          </cell>
          <cell r="B85">
            <v>591071484.56800008</v>
          </cell>
          <cell r="C85">
            <v>5201097569.8800001</v>
          </cell>
          <cell r="E85">
            <v>5792169054.448</v>
          </cell>
        </row>
        <row r="86">
          <cell r="A86">
            <v>39448</v>
          </cell>
          <cell r="B86">
            <v>561605206.04699993</v>
          </cell>
          <cell r="C86">
            <v>4915629869.3199997</v>
          </cell>
          <cell r="E86">
            <v>5477235075.3669996</v>
          </cell>
        </row>
        <row r="87">
          <cell r="A87">
            <v>39479</v>
          </cell>
          <cell r="B87">
            <v>559664365.00900006</v>
          </cell>
          <cell r="C87">
            <v>4695100696.1469994</v>
          </cell>
          <cell r="E87">
            <v>5254765061.1559992</v>
          </cell>
        </row>
        <row r="88">
          <cell r="A88">
            <v>39508</v>
          </cell>
          <cell r="B88">
            <v>526856098.03000003</v>
          </cell>
          <cell r="C88">
            <v>4249486445.7150002</v>
          </cell>
          <cell r="E88">
            <v>4776342543.7449999</v>
          </cell>
        </row>
        <row r="89">
          <cell r="A89">
            <v>39539</v>
          </cell>
          <cell r="B89">
            <v>557300141.77999997</v>
          </cell>
          <cell r="C89">
            <v>4409928065.7350006</v>
          </cell>
          <cell r="E89">
            <v>4967228207.5150003</v>
          </cell>
        </row>
        <row r="90">
          <cell r="A90">
            <v>39569</v>
          </cell>
          <cell r="B90">
            <v>546657211.87</v>
          </cell>
          <cell r="C90">
            <v>4403057679.5079994</v>
          </cell>
          <cell r="E90">
            <v>4949714891.3779993</v>
          </cell>
        </row>
        <row r="91">
          <cell r="A91">
            <v>39600</v>
          </cell>
          <cell r="B91">
            <v>509551741.17999995</v>
          </cell>
          <cell r="C91">
            <v>4171954191.4650002</v>
          </cell>
          <cell r="E91">
            <v>4681505932.6450005</v>
          </cell>
        </row>
        <row r="92">
          <cell r="A92">
            <v>39630</v>
          </cell>
          <cell r="B92">
            <v>503975567.31999999</v>
          </cell>
          <cell r="C92">
            <v>4157018863.5250001</v>
          </cell>
          <cell r="E92">
            <v>4660994430.8450003</v>
          </cell>
        </row>
        <row r="93">
          <cell r="A93">
            <v>39661</v>
          </cell>
          <cell r="B93">
            <v>495192630.005</v>
          </cell>
          <cell r="C93">
            <v>4137870145.4349999</v>
          </cell>
          <cell r="E93">
            <v>4633062775.4399996</v>
          </cell>
        </row>
        <row r="94">
          <cell r="A94">
            <v>39692</v>
          </cell>
          <cell r="B94">
            <v>431931692.91999996</v>
          </cell>
          <cell r="C94">
            <v>3907728466.3900003</v>
          </cell>
          <cell r="E94">
            <v>4339660159.3100004</v>
          </cell>
        </row>
        <row r="95">
          <cell r="A95">
            <v>39722</v>
          </cell>
          <cell r="B95">
            <v>334331432.42000002</v>
          </cell>
          <cell r="C95">
            <v>3417845535.2249999</v>
          </cell>
          <cell r="E95">
            <v>3752176967.645</v>
          </cell>
        </row>
        <row r="96">
          <cell r="A96">
            <v>39753</v>
          </cell>
          <cell r="B96">
            <v>313092010.50999999</v>
          </cell>
          <cell r="C96">
            <v>3062910085.217</v>
          </cell>
          <cell r="E96">
            <v>3376002095.7270002</v>
          </cell>
        </row>
        <row r="97">
          <cell r="A97">
            <v>39783</v>
          </cell>
          <cell r="B97">
            <v>307806336.73999995</v>
          </cell>
          <cell r="C97">
            <v>3182090371.9530001</v>
          </cell>
          <cell r="E97">
            <v>3489896708.6929998</v>
          </cell>
        </row>
        <row r="98">
          <cell r="A98">
            <v>39814</v>
          </cell>
          <cell r="B98">
            <v>335671341.35999995</v>
          </cell>
          <cell r="C98">
            <v>3029384374.8249998</v>
          </cell>
          <cell r="E98">
            <v>3365055716.1849999</v>
          </cell>
        </row>
        <row r="99">
          <cell r="A99">
            <v>39845</v>
          </cell>
          <cell r="B99">
            <v>345537718.36000001</v>
          </cell>
          <cell r="C99">
            <v>2781987002.1140003</v>
          </cell>
          <cell r="E99">
            <v>3127524720.4740005</v>
          </cell>
        </row>
        <row r="100">
          <cell r="A100">
            <v>39873</v>
          </cell>
          <cell r="B100">
            <v>330347141.5</v>
          </cell>
          <cell r="C100">
            <v>2838187795.1500001</v>
          </cell>
          <cell r="E100">
            <v>3168534936.6500001</v>
          </cell>
        </row>
        <row r="101">
          <cell r="A101">
            <v>39904</v>
          </cell>
          <cell r="B101">
            <v>325029763.10000002</v>
          </cell>
          <cell r="C101">
            <v>3212204793.73</v>
          </cell>
          <cell r="E101">
            <v>3537234556.8299999</v>
          </cell>
        </row>
        <row r="102">
          <cell r="A102">
            <v>39934</v>
          </cell>
          <cell r="B102">
            <v>240190006.30000001</v>
          </cell>
          <cell r="C102">
            <v>3681525544.4129996</v>
          </cell>
          <cell r="E102">
            <v>3921715550.7129998</v>
          </cell>
        </row>
        <row r="103">
          <cell r="A103">
            <v>39965</v>
          </cell>
          <cell r="B103">
            <v>230588336.03999999</v>
          </cell>
          <cell r="C103">
            <v>3795237233.5450001</v>
          </cell>
          <cell r="E103">
            <v>4025825569.585</v>
          </cell>
        </row>
        <row r="104">
          <cell r="A104">
            <v>39995</v>
          </cell>
          <cell r="B104">
            <v>314885513.5</v>
          </cell>
          <cell r="C104">
            <v>3902537907.5630002</v>
          </cell>
          <cell r="E104">
            <v>4217423421.0630002</v>
          </cell>
        </row>
        <row r="105">
          <cell r="A105">
            <v>40026</v>
          </cell>
          <cell r="B105">
            <v>333024461.39999998</v>
          </cell>
          <cell r="C105">
            <v>3976081625.9429998</v>
          </cell>
          <cell r="E105">
            <v>4309106087.3429995</v>
          </cell>
        </row>
        <row r="106">
          <cell r="A106">
            <v>40057</v>
          </cell>
          <cell r="B106">
            <v>305791319</v>
          </cell>
          <cell r="C106">
            <v>4090714865.4049997</v>
          </cell>
          <cell r="E106">
            <v>4396506184.4049997</v>
          </cell>
        </row>
        <row r="107">
          <cell r="A107">
            <v>40087</v>
          </cell>
          <cell r="B107">
            <v>326942660.80000001</v>
          </cell>
          <cell r="C107">
            <v>4253048282.5900002</v>
          </cell>
          <cell r="E107">
            <v>4579990943.3900003</v>
          </cell>
        </row>
        <row r="108">
          <cell r="A108">
            <v>40118</v>
          </cell>
          <cell r="B108">
            <v>445013839.01999998</v>
          </cell>
          <cell r="C108">
            <v>4086870208.3429999</v>
          </cell>
          <cell r="E108">
            <v>4531884047.3629999</v>
          </cell>
        </row>
        <row r="109">
          <cell r="A109">
            <v>40148</v>
          </cell>
          <cell r="B109">
            <v>429785134</v>
          </cell>
          <cell r="C109">
            <v>4061367960.3000002</v>
          </cell>
          <cell r="E109">
            <v>4491153094.3000002</v>
          </cell>
        </row>
        <row r="110">
          <cell r="A110">
            <v>40179</v>
          </cell>
          <cell r="B110">
            <v>459470830.80000001</v>
          </cell>
          <cell r="C110">
            <v>4094912186.7050004</v>
          </cell>
          <cell r="E110">
            <v>4554383017.5050001</v>
          </cell>
        </row>
        <row r="111">
          <cell r="A111">
            <v>40210</v>
          </cell>
          <cell r="B111">
            <v>459470830.80000001</v>
          </cell>
          <cell r="C111">
            <v>4094912186.7050004</v>
          </cell>
          <cell r="E111">
            <v>4554383017.5050001</v>
          </cell>
        </row>
        <row r="112">
          <cell r="A112">
            <v>40238</v>
          </cell>
          <cell r="B112">
            <v>469279229.36000001</v>
          </cell>
          <cell r="C112">
            <v>4080394075.8299999</v>
          </cell>
          <cell r="E112">
            <v>4549673305.1899996</v>
          </cell>
        </row>
        <row r="113">
          <cell r="A113">
            <v>40269</v>
          </cell>
          <cell r="B113">
            <v>473537497.01999998</v>
          </cell>
          <cell r="C113">
            <v>4105673114.3930001</v>
          </cell>
          <cell r="E113">
            <v>4579210611.4130001</v>
          </cell>
        </row>
        <row r="114">
          <cell r="A114">
            <v>40299</v>
          </cell>
          <cell r="B114">
            <v>475066892.96000004</v>
          </cell>
          <cell r="C114">
            <v>4133235913.71</v>
          </cell>
          <cell r="E114">
            <v>4608302806.6700001</v>
          </cell>
        </row>
        <row r="115">
          <cell r="A115">
            <v>40330</v>
          </cell>
          <cell r="B115">
            <v>480814301.19999999</v>
          </cell>
          <cell r="C115">
            <v>4143593607.6529999</v>
          </cell>
          <cell r="E115">
            <v>4624407908.8529997</v>
          </cell>
        </row>
        <row r="116">
          <cell r="A116">
            <v>40360</v>
          </cell>
          <cell r="B116">
            <v>481559301.19999999</v>
          </cell>
          <cell r="C116">
            <v>4227461713.2119999</v>
          </cell>
          <cell r="E116">
            <v>4709021014.4119997</v>
          </cell>
        </row>
        <row r="117">
          <cell r="A117">
            <v>40391</v>
          </cell>
          <cell r="B117">
            <v>374974641.19999999</v>
          </cell>
          <cell r="C117">
            <v>4170249747.1700001</v>
          </cell>
          <cell r="E117">
            <v>4545224388.3699999</v>
          </cell>
        </row>
        <row r="118">
          <cell r="A118">
            <v>40422</v>
          </cell>
          <cell r="B118">
            <v>370352141.19999999</v>
          </cell>
          <cell r="C118">
            <v>4307227854.0599995</v>
          </cell>
          <cell r="E118">
            <v>4677579995.2599993</v>
          </cell>
        </row>
        <row r="119">
          <cell r="A119">
            <v>40452</v>
          </cell>
          <cell r="B119">
            <v>369732341.19999999</v>
          </cell>
          <cell r="C119">
            <v>4504814671.8500004</v>
          </cell>
          <cell r="E119">
            <v>4874547013.0500002</v>
          </cell>
        </row>
        <row r="120">
          <cell r="A120">
            <v>40483</v>
          </cell>
          <cell r="B120">
            <v>369478141.19999999</v>
          </cell>
          <cell r="C120">
            <v>4532933036.6940002</v>
          </cell>
          <cell r="E120">
            <v>4902411177.8940001</v>
          </cell>
        </row>
        <row r="121">
          <cell r="A121">
            <v>40513</v>
          </cell>
          <cell r="B121">
            <v>339391641.19999999</v>
          </cell>
          <cell r="C121">
            <v>4516017979.8800001</v>
          </cell>
          <cell r="E121">
            <v>4855409621.0799999</v>
          </cell>
        </row>
        <row r="122">
          <cell r="A122">
            <v>40544</v>
          </cell>
          <cell r="B122">
            <v>337984641.19999999</v>
          </cell>
          <cell r="C122">
            <v>5107429754.6549997</v>
          </cell>
          <cell r="E122">
            <v>5445414395.8549995</v>
          </cell>
        </row>
        <row r="123">
          <cell r="A123">
            <v>40575</v>
          </cell>
          <cell r="B123">
            <v>340019641.19999999</v>
          </cell>
          <cell r="C123">
            <v>5081782839.0100002</v>
          </cell>
          <cell r="E123">
            <v>5421802480.21</v>
          </cell>
        </row>
        <row r="124">
          <cell r="A124">
            <v>40603</v>
          </cell>
          <cell r="B124">
            <v>339366141.19999999</v>
          </cell>
          <cell r="C124">
            <v>5178773948.7799997</v>
          </cell>
          <cell r="E124">
            <v>5518140089.9799995</v>
          </cell>
        </row>
        <row r="125">
          <cell r="A125">
            <v>40634</v>
          </cell>
          <cell r="B125">
            <v>334708641.19999999</v>
          </cell>
          <cell r="C125">
            <v>5303032568</v>
          </cell>
          <cell r="E125">
            <v>5637741209.1999998</v>
          </cell>
        </row>
        <row r="126">
          <cell r="A126">
            <v>40664</v>
          </cell>
          <cell r="B126">
            <v>335679141.19999999</v>
          </cell>
          <cell r="C126">
            <v>5289094590.0010004</v>
          </cell>
          <cell r="E126">
            <v>5624773731.2010002</v>
          </cell>
        </row>
        <row r="127">
          <cell r="A127">
            <v>40695</v>
          </cell>
          <cell r="B127">
            <v>337928641.19999999</v>
          </cell>
          <cell r="C127">
            <v>5246476351.0799999</v>
          </cell>
          <cell r="E127">
            <v>5584404992.2799997</v>
          </cell>
        </row>
        <row r="128">
          <cell r="A128">
            <v>40725</v>
          </cell>
          <cell r="B128">
            <v>337696641.19999999</v>
          </cell>
          <cell r="C128">
            <v>5264618083.8400002</v>
          </cell>
          <cell r="E128">
            <v>5602314725.04</v>
          </cell>
        </row>
        <row r="129">
          <cell r="A129">
            <v>40756</v>
          </cell>
          <cell r="B129">
            <v>339026641.19999999</v>
          </cell>
          <cell r="C129">
            <v>4505630821.1090002</v>
          </cell>
          <cell r="E129">
            <v>4844657462.309</v>
          </cell>
        </row>
        <row r="130">
          <cell r="A130">
            <v>40787</v>
          </cell>
          <cell r="B130">
            <v>177625084</v>
          </cell>
          <cell r="C130">
            <v>4478490633.1200008</v>
          </cell>
          <cell r="E130">
            <v>4656115717.1200008</v>
          </cell>
        </row>
        <row r="131">
          <cell r="A131">
            <v>40817</v>
          </cell>
          <cell r="B131">
            <v>177771884</v>
          </cell>
          <cell r="C131">
            <v>4379229420.0620003</v>
          </cell>
          <cell r="E131">
            <v>4557001304.0620003</v>
          </cell>
        </row>
        <row r="132">
          <cell r="A132">
            <v>40848</v>
          </cell>
          <cell r="B132">
            <v>180449784</v>
          </cell>
          <cell r="C132">
            <v>4286720092.9419999</v>
          </cell>
          <cell r="E132">
            <v>4467169876.9419994</v>
          </cell>
        </row>
        <row r="133">
          <cell r="A133">
            <v>40878</v>
          </cell>
          <cell r="B133">
            <v>180292284</v>
          </cell>
          <cell r="C133">
            <v>5954615105.3999996</v>
          </cell>
          <cell r="E133">
            <v>6134907389.3999996</v>
          </cell>
        </row>
        <row r="134">
          <cell r="A134">
            <v>40909</v>
          </cell>
          <cell r="B134">
            <v>178232784</v>
          </cell>
          <cell r="C134">
            <v>5321485421.960001</v>
          </cell>
          <cell r="E134">
            <v>5499718205.960001</v>
          </cell>
        </row>
        <row r="135">
          <cell r="A135">
            <v>40940</v>
          </cell>
          <cell r="B135">
            <v>178017284</v>
          </cell>
          <cell r="C135">
            <v>5322805114.3600006</v>
          </cell>
          <cell r="E135">
            <v>5500822398.3600006</v>
          </cell>
        </row>
        <row r="136">
          <cell r="A136">
            <v>40969</v>
          </cell>
          <cell r="B136">
            <v>178075284</v>
          </cell>
          <cell r="C136">
            <v>7876410303.75</v>
          </cell>
          <cell r="E136">
            <v>8054485587.75</v>
          </cell>
        </row>
        <row r="137">
          <cell r="A137">
            <v>41000</v>
          </cell>
          <cell r="B137">
            <v>177111784</v>
          </cell>
          <cell r="C137">
            <v>8572620998.8400002</v>
          </cell>
          <cell r="E137">
            <v>8749732782.8400002</v>
          </cell>
        </row>
        <row r="138">
          <cell r="A138">
            <v>41030</v>
          </cell>
          <cell r="B138">
            <v>177967384</v>
          </cell>
          <cell r="C138">
            <v>8437409026</v>
          </cell>
          <cell r="E138">
            <v>8615376410</v>
          </cell>
        </row>
        <row r="139">
          <cell r="A139">
            <v>41061</v>
          </cell>
          <cell r="B139">
            <v>179651000</v>
          </cell>
          <cell r="C139">
            <v>9792256225.9099998</v>
          </cell>
          <cell r="E139">
            <v>9971907225.9099998</v>
          </cell>
        </row>
        <row r="140">
          <cell r="A140">
            <v>41091</v>
          </cell>
          <cell r="B140">
            <v>357002284</v>
          </cell>
          <cell r="C140">
            <v>9822618505.2999992</v>
          </cell>
          <cell r="E140">
            <v>10179620789.299999</v>
          </cell>
        </row>
        <row r="141">
          <cell r="A141">
            <v>41122</v>
          </cell>
          <cell r="B141">
            <v>357510784</v>
          </cell>
          <cell r="C141">
            <v>9823379508.6450005</v>
          </cell>
          <cell r="E141">
            <v>10180890292.645</v>
          </cell>
        </row>
        <row r="142">
          <cell r="A142">
            <v>41153</v>
          </cell>
          <cell r="B142">
            <v>357062534</v>
          </cell>
          <cell r="C142">
            <v>13131490797.73</v>
          </cell>
          <cell r="E142">
            <v>13488553331.73</v>
          </cell>
        </row>
        <row r="143">
          <cell r="A143">
            <v>41183</v>
          </cell>
          <cell r="B143">
            <v>357920250</v>
          </cell>
          <cell r="C143">
            <v>13303424686.879999</v>
          </cell>
          <cell r="E143">
            <v>13661344936.879999</v>
          </cell>
        </row>
        <row r="144">
          <cell r="A144">
            <v>41214</v>
          </cell>
          <cell r="B144">
            <v>360670241.42000002</v>
          </cell>
          <cell r="C144">
            <v>13485969408.4</v>
          </cell>
          <cell r="E144">
            <v>13846639649.82</v>
          </cell>
        </row>
        <row r="145">
          <cell r="A145">
            <v>41244</v>
          </cell>
          <cell r="B145">
            <v>298749991.42000002</v>
          </cell>
          <cell r="C145">
            <v>13507710966.799999</v>
          </cell>
          <cell r="E145">
            <v>13806460958.219999</v>
          </cell>
        </row>
        <row r="146">
          <cell r="A146">
            <v>41275</v>
          </cell>
          <cell r="B146">
            <v>296385241.42000002</v>
          </cell>
          <cell r="C146">
            <v>13515802076.549999</v>
          </cell>
          <cell r="E146">
            <v>13812187317.969999</v>
          </cell>
        </row>
        <row r="147">
          <cell r="A147">
            <v>41306</v>
          </cell>
          <cell r="B147">
            <v>296237741.42000002</v>
          </cell>
          <cell r="C147">
            <v>13434165356.311001</v>
          </cell>
          <cell r="E147">
            <v>13730403097.731001</v>
          </cell>
        </row>
        <row r="148">
          <cell r="A148">
            <v>41334</v>
          </cell>
          <cell r="B148">
            <v>294847741.42000002</v>
          </cell>
          <cell r="C148">
            <v>13490815616.641998</v>
          </cell>
          <cell r="E148">
            <v>13785663358.061998</v>
          </cell>
        </row>
        <row r="149">
          <cell r="A149">
            <v>41365</v>
          </cell>
          <cell r="B149">
            <v>293876491.42000002</v>
          </cell>
          <cell r="C149">
            <v>13548855967.039999</v>
          </cell>
          <cell r="E149">
            <v>13842732458.459999</v>
          </cell>
        </row>
        <row r="150">
          <cell r="A150">
            <v>41395</v>
          </cell>
          <cell r="B150">
            <v>294948241.42000002</v>
          </cell>
          <cell r="C150">
            <v>13542873464.166</v>
          </cell>
          <cell r="D150">
            <v>9675906.8500000015</v>
          </cell>
          <cell r="E150">
            <v>13847497612.436001</v>
          </cell>
        </row>
        <row r="151">
          <cell r="A151">
            <v>41426</v>
          </cell>
          <cell r="B151">
            <v>293285241.42000002</v>
          </cell>
          <cell r="C151">
            <v>13344479448.74</v>
          </cell>
          <cell r="D151">
            <v>13178982.74</v>
          </cell>
          <cell r="E151">
            <v>13650943672.9</v>
          </cell>
        </row>
        <row r="152">
          <cell r="A152">
            <v>41456</v>
          </cell>
          <cell r="B152">
            <v>293023991.42000002</v>
          </cell>
          <cell r="C152">
            <v>13423617719.799999</v>
          </cell>
          <cell r="D152">
            <v>15296043.660000002</v>
          </cell>
          <cell r="E152">
            <v>13731937754.879999</v>
          </cell>
        </row>
        <row r="153">
          <cell r="A153">
            <v>41487</v>
          </cell>
          <cell r="B153">
            <v>298847741.42000002</v>
          </cell>
          <cell r="C153">
            <v>14464088229.509998</v>
          </cell>
          <cell r="D153">
            <v>17081655.969999999</v>
          </cell>
          <cell r="E153">
            <v>14780017626.899998</v>
          </cell>
        </row>
        <row r="154">
          <cell r="A154">
            <v>41518</v>
          </cell>
          <cell r="B154">
            <v>300528991.42000002</v>
          </cell>
          <cell r="C154">
            <v>14526255252.069998</v>
          </cell>
          <cell r="D154">
            <v>19841335.66</v>
          </cell>
          <cell r="E154">
            <v>14846625579.149998</v>
          </cell>
        </row>
        <row r="155">
          <cell r="A155">
            <v>41548</v>
          </cell>
          <cell r="B155">
            <v>296855241.42000002</v>
          </cell>
          <cell r="C155">
            <v>14640325895.659998</v>
          </cell>
          <cell r="D155">
            <v>25027649.43</v>
          </cell>
          <cell r="E155">
            <v>14962208786.509998</v>
          </cell>
        </row>
        <row r="156">
          <cell r="A156">
            <v>41579</v>
          </cell>
          <cell r="B156">
            <v>295422741.42000002</v>
          </cell>
          <cell r="C156">
            <v>14554926650.171</v>
          </cell>
          <cell r="D156">
            <v>31161908.48</v>
          </cell>
          <cell r="E156">
            <v>14881511300.070999</v>
          </cell>
        </row>
        <row r="157">
          <cell r="A157">
            <v>41609</v>
          </cell>
          <cell r="B157">
            <v>295722741.42000002</v>
          </cell>
          <cell r="C157">
            <v>14929070563.33</v>
          </cell>
          <cell r="D157">
            <v>32714745.23</v>
          </cell>
          <cell r="E157">
            <v>15257508049.98</v>
          </cell>
        </row>
        <row r="158">
          <cell r="A158">
            <v>41640</v>
          </cell>
          <cell r="B158">
            <v>295327741.42000002</v>
          </cell>
          <cell r="C158">
            <v>14910775884.910999</v>
          </cell>
          <cell r="D158">
            <v>32344896.159999996</v>
          </cell>
          <cell r="E158">
            <v>15238448522.490999</v>
          </cell>
        </row>
        <row r="159">
          <cell r="A159">
            <v>41671</v>
          </cell>
          <cell r="B159">
            <v>297422741.42000002</v>
          </cell>
          <cell r="C159">
            <v>14976854092.870001</v>
          </cell>
          <cell r="D159">
            <v>35684952.640000001</v>
          </cell>
          <cell r="E159">
            <v>15309961786.93</v>
          </cell>
        </row>
        <row r="160">
          <cell r="A160">
            <v>41699</v>
          </cell>
          <cell r="B160">
            <v>295517741.42000002</v>
          </cell>
          <cell r="C160">
            <v>14875138619.700001</v>
          </cell>
          <cell r="D160">
            <v>37657033.5</v>
          </cell>
          <cell r="E160">
            <v>15208313394.620001</v>
          </cell>
        </row>
        <row r="161">
          <cell r="A161">
            <v>41730</v>
          </cell>
          <cell r="B161">
            <v>293903991.42000002</v>
          </cell>
          <cell r="C161">
            <v>14979171268.890001</v>
          </cell>
          <cell r="D161">
            <v>41416414.420000002</v>
          </cell>
          <cell r="E161">
            <v>15314491674.730001</v>
          </cell>
        </row>
        <row r="162">
          <cell r="A162">
            <v>41760</v>
          </cell>
          <cell r="B162">
            <v>295610241.42000002</v>
          </cell>
          <cell r="C162">
            <v>14618465563.440001</v>
          </cell>
          <cell r="D162">
            <v>44827343.909999996</v>
          </cell>
          <cell r="E162">
            <v>14958903148.77</v>
          </cell>
        </row>
        <row r="163">
          <cell r="A163">
            <v>41791</v>
          </cell>
          <cell r="B163">
            <v>296035241.42000002</v>
          </cell>
          <cell r="C163">
            <v>14632140715.969</v>
          </cell>
          <cell r="D163">
            <v>48181369.050000004</v>
          </cell>
          <cell r="E163">
            <v>14976357326.438999</v>
          </cell>
        </row>
        <row r="164">
          <cell r="A164">
            <v>41821</v>
          </cell>
          <cell r="B164">
            <v>296400991.42000002</v>
          </cell>
          <cell r="C164">
            <v>14791006275.019999</v>
          </cell>
          <cell r="D164">
            <v>50531991.660000004</v>
          </cell>
          <cell r="E164">
            <v>15137939258.099998</v>
          </cell>
        </row>
        <row r="165">
          <cell r="A165">
            <v>41852</v>
          </cell>
          <cell r="B165">
            <v>298975000</v>
          </cell>
          <cell r="C165">
            <v>14544551953.200001</v>
          </cell>
          <cell r="D165">
            <v>52289721.579999998</v>
          </cell>
          <cell r="E165">
            <v>14895816674.780001</v>
          </cell>
        </row>
        <row r="166">
          <cell r="A166">
            <v>41883</v>
          </cell>
          <cell r="B166">
            <v>289735000</v>
          </cell>
          <cell r="C166">
            <v>14312689835.65</v>
          </cell>
          <cell r="D166">
            <v>55260266.609999992</v>
          </cell>
          <cell r="E166">
            <v>14657685102.26</v>
          </cell>
        </row>
        <row r="167">
          <cell r="A167">
            <v>41913</v>
          </cell>
          <cell r="B167">
            <v>294430000</v>
          </cell>
          <cell r="C167">
            <v>14384735177.169001</v>
          </cell>
          <cell r="D167">
            <v>58152831.959999986</v>
          </cell>
          <cell r="E167">
            <v>14737318009.129</v>
          </cell>
        </row>
        <row r="168">
          <cell r="A168">
            <v>41944</v>
          </cell>
          <cell r="B168">
            <v>243450025.00000003</v>
          </cell>
          <cell r="C168">
            <v>14390520367.619001</v>
          </cell>
          <cell r="D168">
            <v>61555136.449999996</v>
          </cell>
          <cell r="E168">
            <v>14695525529.069002</v>
          </cell>
        </row>
        <row r="169">
          <cell r="A169">
            <v>41974</v>
          </cell>
          <cell r="B169">
            <v>241150000</v>
          </cell>
          <cell r="C169">
            <v>14332979987.869999</v>
          </cell>
          <cell r="D169">
            <v>69461848.900000006</v>
          </cell>
          <cell r="E169">
            <v>14643591836.769999</v>
          </cell>
        </row>
        <row r="170">
          <cell r="A170">
            <v>42005</v>
          </cell>
          <cell r="B170">
            <v>398788000</v>
          </cell>
          <cell r="C170">
            <v>14303377591.4</v>
          </cell>
          <cell r="D170">
            <v>72164622.719999999</v>
          </cell>
          <cell r="E170">
            <v>14774330214.119999</v>
          </cell>
        </row>
        <row r="171">
          <cell r="A171">
            <v>42036</v>
          </cell>
          <cell r="B171">
            <v>403313750</v>
          </cell>
          <cell r="C171">
            <v>14341987525</v>
          </cell>
          <cell r="D171">
            <v>67555298.170000002</v>
          </cell>
          <cell r="E171">
            <v>14812856573.17</v>
          </cell>
        </row>
        <row r="172">
          <cell r="A172">
            <v>42064</v>
          </cell>
          <cell r="B172">
            <v>398840250</v>
          </cell>
          <cell r="C172">
            <v>14221261045.25</v>
          </cell>
          <cell r="D172">
            <v>77924971.359999999</v>
          </cell>
          <cell r="E172">
            <v>14698026266.610001</v>
          </cell>
        </row>
        <row r="173">
          <cell r="A173">
            <v>42095</v>
          </cell>
          <cell r="B173">
            <v>400620000</v>
          </cell>
          <cell r="C173">
            <v>14891542808.559998</v>
          </cell>
          <cell r="D173">
            <v>79079572.060000002</v>
          </cell>
          <cell r="E173">
            <v>15371242380.619997</v>
          </cell>
        </row>
        <row r="174">
          <cell r="A174">
            <v>42125</v>
          </cell>
          <cell r="B174">
            <v>398388000</v>
          </cell>
          <cell r="C174">
            <v>14832168009.142</v>
          </cell>
          <cell r="D174">
            <v>82035593.710000008</v>
          </cell>
          <cell r="E174">
            <v>15312591602.851999</v>
          </cell>
        </row>
        <row r="175">
          <cell r="A175">
            <v>42156</v>
          </cell>
          <cell r="B175">
            <v>397293750</v>
          </cell>
          <cell r="C175">
            <v>14524467159.25</v>
          </cell>
          <cell r="D175">
            <v>85623594.589999989</v>
          </cell>
          <cell r="E175">
            <v>15007384503.84</v>
          </cell>
        </row>
        <row r="176">
          <cell r="A176">
            <v>42186</v>
          </cell>
          <cell r="B176">
            <v>397162500</v>
          </cell>
          <cell r="C176">
            <v>14607323886.769999</v>
          </cell>
          <cell r="D176">
            <v>87133502.349999994</v>
          </cell>
          <cell r="E176">
            <v>15091619889.119999</v>
          </cell>
        </row>
        <row r="177">
          <cell r="A177">
            <v>42217</v>
          </cell>
          <cell r="B177">
            <v>395052250</v>
          </cell>
          <cell r="C177">
            <v>14406646665.109999</v>
          </cell>
          <cell r="D177">
            <v>89766040.839999989</v>
          </cell>
          <cell r="E177">
            <v>14891464955.949999</v>
          </cell>
        </row>
        <row r="178">
          <cell r="A178">
            <v>42248</v>
          </cell>
          <cell r="B178">
            <v>394512500</v>
          </cell>
          <cell r="C178">
            <v>14078559553.91</v>
          </cell>
          <cell r="D178">
            <v>104368060.19</v>
          </cell>
          <cell r="E178">
            <v>14577440114.1</v>
          </cell>
        </row>
        <row r="179">
          <cell r="A179">
            <v>42278</v>
          </cell>
          <cell r="B179">
            <v>483553618.5</v>
          </cell>
          <cell r="C179">
            <v>14176851098.610001</v>
          </cell>
          <cell r="D179">
            <v>102590971.58999999</v>
          </cell>
          <cell r="E179">
            <v>14762995688.700001</v>
          </cell>
        </row>
        <row r="180">
          <cell r="A180">
            <v>42309</v>
          </cell>
          <cell r="B180">
            <v>487834675.75999999</v>
          </cell>
          <cell r="C180">
            <v>14160146386.099998</v>
          </cell>
          <cell r="D180">
            <v>109524129.56</v>
          </cell>
          <cell r="E180">
            <v>14757505191.419998</v>
          </cell>
        </row>
        <row r="181">
          <cell r="A181">
            <v>42339</v>
          </cell>
          <cell r="B181">
            <v>484419675.75999999</v>
          </cell>
          <cell r="C181">
            <v>13693516663.700001</v>
          </cell>
          <cell r="D181">
            <v>118234356.43000001</v>
          </cell>
          <cell r="E181">
            <v>14296170695.890001</v>
          </cell>
        </row>
        <row r="182">
          <cell r="A182">
            <v>42370</v>
          </cell>
          <cell r="B182">
            <v>479860844.89999998</v>
          </cell>
          <cell r="C182">
            <v>13455472860.08</v>
          </cell>
          <cell r="D182">
            <v>122952092.03999998</v>
          </cell>
          <cell r="E182">
            <v>14058285797.02</v>
          </cell>
        </row>
        <row r="183">
          <cell r="A183">
            <v>42401</v>
          </cell>
          <cell r="B183">
            <v>482435666.19999999</v>
          </cell>
          <cell r="C183">
            <v>6248770522.789999</v>
          </cell>
          <cell r="D183">
            <v>129506176.55999997</v>
          </cell>
          <cell r="E183">
            <v>6860712365.5499992</v>
          </cell>
        </row>
        <row r="184">
          <cell r="A184">
            <v>42430</v>
          </cell>
          <cell r="B184">
            <v>481381540</v>
          </cell>
          <cell r="C184">
            <v>6239583242.0200005</v>
          </cell>
          <cell r="D184">
            <v>143743948.31</v>
          </cell>
          <cell r="E184">
            <v>6864708730.3300009</v>
          </cell>
        </row>
        <row r="185">
          <cell r="A185">
            <v>42461</v>
          </cell>
          <cell r="B185">
            <v>487288185</v>
          </cell>
          <cell r="C185">
            <v>6231889176.4300003</v>
          </cell>
          <cell r="D185">
            <v>149269794.58000001</v>
          </cell>
          <cell r="E185">
            <v>6868447156.0100002</v>
          </cell>
        </row>
        <row r="186">
          <cell r="A186">
            <v>42491</v>
          </cell>
          <cell r="B186">
            <v>497016935</v>
          </cell>
          <cell r="C186">
            <v>6204070737.6999998</v>
          </cell>
          <cell r="D186">
            <v>157854728.38999999</v>
          </cell>
          <cell r="E186">
            <v>6858942401.0900002</v>
          </cell>
        </row>
        <row r="187">
          <cell r="A187">
            <v>42522</v>
          </cell>
          <cell r="B187">
            <v>592708542</v>
          </cell>
          <cell r="C187">
            <v>6202637959.1000004</v>
          </cell>
          <cell r="D187">
            <v>152786050.20999998</v>
          </cell>
          <cell r="E187">
            <v>6948132551.3100004</v>
          </cell>
        </row>
        <row r="188">
          <cell r="A188">
            <v>42552</v>
          </cell>
          <cell r="B188">
            <v>593157866.03999996</v>
          </cell>
          <cell r="C188">
            <v>6206869637.0500002</v>
          </cell>
          <cell r="D188">
            <v>156178692.78000003</v>
          </cell>
          <cell r="E188">
            <v>6956206195.8699999</v>
          </cell>
        </row>
        <row r="189">
          <cell r="A189">
            <v>42583</v>
          </cell>
          <cell r="B189">
            <v>595836121.45000005</v>
          </cell>
          <cell r="C189">
            <v>6219324573.46</v>
          </cell>
          <cell r="D189">
            <v>157757741.35999998</v>
          </cell>
          <cell r="E189">
            <v>6972918436.2699995</v>
          </cell>
        </row>
        <row r="190">
          <cell r="A190">
            <v>42614</v>
          </cell>
          <cell r="B190">
            <v>589382370</v>
          </cell>
          <cell r="C190">
            <v>6185918500.8000002</v>
          </cell>
          <cell r="D190">
            <v>162051647.5</v>
          </cell>
          <cell r="E190">
            <v>6937352518.3000002</v>
          </cell>
        </row>
        <row r="191">
          <cell r="A191">
            <v>42644</v>
          </cell>
          <cell r="B191">
            <v>585742517.20000005</v>
          </cell>
          <cell r="C191">
            <v>6209134828.9499998</v>
          </cell>
          <cell r="D191">
            <v>184585815.80999997</v>
          </cell>
          <cell r="E191">
            <v>6979463161.96</v>
          </cell>
        </row>
        <row r="192">
          <cell r="A192">
            <v>42675</v>
          </cell>
          <cell r="B192">
            <v>587124930.5</v>
          </cell>
          <cell r="C192">
            <v>6192965935.4799995</v>
          </cell>
          <cell r="D192">
            <v>185411085.45999998</v>
          </cell>
          <cell r="E192">
            <v>6965501951.4399996</v>
          </cell>
        </row>
        <row r="193">
          <cell r="A193">
            <v>42705</v>
          </cell>
          <cell r="B193">
            <v>596458204.69999993</v>
          </cell>
          <cell r="C193">
            <v>6202105200.6400003</v>
          </cell>
          <cell r="D193">
            <v>184462737.24000001</v>
          </cell>
          <cell r="E193">
            <v>6983026142.5799999</v>
          </cell>
        </row>
        <row r="194">
          <cell r="A194">
            <v>42736</v>
          </cell>
          <cell r="B194">
            <v>599079329.25</v>
          </cell>
          <cell r="C194">
            <v>6201126881.5599995</v>
          </cell>
          <cell r="D194">
            <v>185445160.50000003</v>
          </cell>
          <cell r="E194">
            <v>6985651371.3099995</v>
          </cell>
        </row>
        <row r="195">
          <cell r="A195">
            <v>42767</v>
          </cell>
          <cell r="B195">
            <v>782653418.85000002</v>
          </cell>
          <cell r="C195">
            <v>6200003203</v>
          </cell>
          <cell r="D195">
            <v>175872920.5</v>
          </cell>
          <cell r="E195">
            <v>7158529542.3500004</v>
          </cell>
        </row>
        <row r="196">
          <cell r="A196">
            <v>42795</v>
          </cell>
          <cell r="B196">
            <v>772096950</v>
          </cell>
          <cell r="C196">
            <v>6178144909.6999998</v>
          </cell>
          <cell r="D196">
            <v>175968733.53000003</v>
          </cell>
          <cell r="E196">
            <v>7126210593.2299995</v>
          </cell>
        </row>
        <row r="197">
          <cell r="A197">
            <v>42826</v>
          </cell>
          <cell r="B197">
            <v>827153133.04999995</v>
          </cell>
          <cell r="C197">
            <v>6185678819.0100002</v>
          </cell>
          <cell r="D197">
            <v>177541602.24000001</v>
          </cell>
          <cell r="E197">
            <v>7190373554.3000002</v>
          </cell>
        </row>
        <row r="198">
          <cell r="A198">
            <v>42856</v>
          </cell>
          <cell r="B198">
            <v>831518591.14999998</v>
          </cell>
          <cell r="C198">
            <v>6169461654.9799995</v>
          </cell>
          <cell r="D198">
            <v>178286902.56999996</v>
          </cell>
          <cell r="E198">
            <v>7179267148.6999989</v>
          </cell>
        </row>
        <row r="199">
          <cell r="A199">
            <v>42887</v>
          </cell>
          <cell r="B199">
            <v>596268403</v>
          </cell>
          <cell r="C199">
            <v>3486861265.9000001</v>
          </cell>
          <cell r="D199">
            <v>181533007.29999998</v>
          </cell>
          <cell r="E199">
            <v>4264662676.2000003</v>
          </cell>
        </row>
        <row r="200">
          <cell r="A200">
            <v>42917</v>
          </cell>
          <cell r="B200">
            <v>600071673.50999999</v>
          </cell>
          <cell r="C200">
            <v>3539083754.3000002</v>
          </cell>
          <cell r="D200">
            <v>170346935.23999998</v>
          </cell>
          <cell r="E200">
            <v>4309502363.0500002</v>
          </cell>
        </row>
        <row r="201">
          <cell r="A201">
            <v>42948</v>
          </cell>
          <cell r="B201">
            <v>600128812.77999997</v>
          </cell>
          <cell r="C201">
            <v>1839576859.5900002</v>
          </cell>
          <cell r="D201">
            <v>177232303.39000002</v>
          </cell>
          <cell r="E201">
            <v>2616937975.7599998</v>
          </cell>
        </row>
        <row r="202">
          <cell r="A202">
            <v>42979</v>
          </cell>
          <cell r="B202">
            <v>596345358</v>
          </cell>
          <cell r="C202">
            <v>1834797186.5</v>
          </cell>
          <cell r="D202">
            <v>175701080.13000005</v>
          </cell>
          <cell r="E202">
            <v>2606843624.6300001</v>
          </cell>
        </row>
        <row r="203">
          <cell r="A203">
            <v>43009</v>
          </cell>
          <cell r="B203">
            <v>603221111.54999995</v>
          </cell>
          <cell r="C203">
            <v>1838631251.96</v>
          </cell>
          <cell r="D203">
            <v>175493425.63999999</v>
          </cell>
          <cell r="E203">
            <v>2617345789.1500001</v>
          </cell>
        </row>
        <row r="204">
          <cell r="A204">
            <v>43040</v>
          </cell>
          <cell r="B204">
            <v>602953190.29999995</v>
          </cell>
          <cell r="C204">
            <v>1830641168.0700002</v>
          </cell>
          <cell r="D204">
            <v>178924886.32000005</v>
          </cell>
          <cell r="E204">
            <v>2612519244.6900001</v>
          </cell>
        </row>
        <row r="205">
          <cell r="A205">
            <v>43070</v>
          </cell>
          <cell r="B205">
            <v>598959825.54999995</v>
          </cell>
          <cell r="C205">
            <v>1827405780</v>
          </cell>
          <cell r="D205">
            <v>182674794.12</v>
          </cell>
          <cell r="E205">
            <v>2609040399.6700001</v>
          </cell>
        </row>
        <row r="206">
          <cell r="A206">
            <v>43101</v>
          </cell>
          <cell r="B206">
            <v>466734947.787</v>
          </cell>
          <cell r="C206">
            <v>1831265723.7999997</v>
          </cell>
          <cell r="D206">
            <v>162754261.69999999</v>
          </cell>
          <cell r="E206">
            <v>2460754933.2869997</v>
          </cell>
        </row>
        <row r="207">
          <cell r="A207">
            <v>43132</v>
          </cell>
          <cell r="B207">
            <v>469635667.30000001</v>
          </cell>
          <cell r="C207">
            <v>1821647595</v>
          </cell>
          <cell r="D207">
            <v>168992619.22000003</v>
          </cell>
          <cell r="E207">
            <v>2460275881.5200005</v>
          </cell>
        </row>
        <row r="208">
          <cell r="A208">
            <v>43160</v>
          </cell>
          <cell r="B208">
            <v>465268749.80000001</v>
          </cell>
          <cell r="C208">
            <v>1822702880</v>
          </cell>
          <cell r="D208">
            <v>217478780.39999998</v>
          </cell>
          <cell r="E208">
            <v>2505450410.2000003</v>
          </cell>
        </row>
        <row r="209">
          <cell r="A209">
            <v>43191</v>
          </cell>
          <cell r="B209">
            <v>466616215.04000002</v>
          </cell>
          <cell r="C209">
            <v>1819829208.3499999</v>
          </cell>
          <cell r="D209">
            <v>220481129.68000001</v>
          </cell>
          <cell r="E209">
            <v>2506926553.0699997</v>
          </cell>
        </row>
        <row r="210">
          <cell r="A210">
            <v>43221</v>
          </cell>
          <cell r="B210">
            <v>467004180.10000002</v>
          </cell>
          <cell r="C210">
            <v>1815058972.5</v>
          </cell>
          <cell r="D210">
            <v>226793788.20000005</v>
          </cell>
          <cell r="E210">
            <v>2508856940.8000002</v>
          </cell>
        </row>
        <row r="211">
          <cell r="A211">
            <v>43252</v>
          </cell>
          <cell r="B211">
            <v>464218838.25</v>
          </cell>
          <cell r="C211">
            <v>1811540641.5</v>
          </cell>
          <cell r="D211">
            <v>236078659.59999999</v>
          </cell>
          <cell r="E211">
            <v>2511838139.3499999</v>
          </cell>
        </row>
        <row r="212">
          <cell r="A212">
            <v>43282</v>
          </cell>
          <cell r="B212">
            <v>462363641</v>
          </cell>
          <cell r="C212">
            <v>1871959182</v>
          </cell>
          <cell r="D212">
            <v>239996079.98999998</v>
          </cell>
          <cell r="E212">
            <v>2574318902.9899998</v>
          </cell>
        </row>
        <row r="213">
          <cell r="A213">
            <v>43313</v>
          </cell>
          <cell r="B213">
            <v>468125051.05000001</v>
          </cell>
          <cell r="C213">
            <v>943325203</v>
          </cell>
          <cell r="D213">
            <v>244908544.69999993</v>
          </cell>
          <cell r="E213">
            <v>1656358798.75</v>
          </cell>
        </row>
        <row r="214">
          <cell r="A214">
            <v>43344</v>
          </cell>
          <cell r="B214">
            <v>467877248.94999999</v>
          </cell>
          <cell r="C214">
            <v>943032703</v>
          </cell>
          <cell r="D214">
            <v>248682362.99000001</v>
          </cell>
          <cell r="E214">
            <v>1659592314.9400001</v>
          </cell>
        </row>
        <row r="215">
          <cell r="A215">
            <v>43374</v>
          </cell>
          <cell r="B215">
            <v>467234936.35000002</v>
          </cell>
          <cell r="C215">
            <v>938633890</v>
          </cell>
          <cell r="D215">
            <v>220442114.09</v>
          </cell>
          <cell r="E215">
            <v>1626310940.4399998</v>
          </cell>
        </row>
        <row r="216">
          <cell r="A216">
            <v>43405</v>
          </cell>
          <cell r="B216">
            <v>448590937.14999998</v>
          </cell>
          <cell r="C216">
            <v>966491265.79999995</v>
          </cell>
          <cell r="D216">
            <v>219105384.89999998</v>
          </cell>
          <cell r="E216">
            <v>1634187587.8499999</v>
          </cell>
        </row>
        <row r="217">
          <cell r="A217">
            <v>43435</v>
          </cell>
          <cell r="B217">
            <v>444575148.01300001</v>
          </cell>
          <cell r="C217">
            <v>637363956</v>
          </cell>
          <cell r="D217">
            <v>227513894.69000003</v>
          </cell>
          <cell r="E217">
            <v>1309452998.7030001</v>
          </cell>
        </row>
        <row r="218">
          <cell r="A218">
            <v>43466</v>
          </cell>
          <cell r="B218">
            <v>447993202.787</v>
          </cell>
          <cell r="C218">
            <v>637785729.77999997</v>
          </cell>
          <cell r="D218">
            <v>239059142.70000005</v>
          </cell>
          <cell r="E218">
            <v>1324838075.267</v>
          </cell>
        </row>
        <row r="219">
          <cell r="A219">
            <v>43497</v>
          </cell>
          <cell r="B219">
            <v>445939010.69999999</v>
          </cell>
          <cell r="C219">
            <v>636137658.10000002</v>
          </cell>
          <cell r="D219">
            <v>258156850.37000003</v>
          </cell>
          <cell r="E219">
            <v>1340233519.1700001</v>
          </cell>
        </row>
        <row r="220">
          <cell r="A220">
            <v>43525</v>
          </cell>
          <cell r="B220">
            <v>440561300.80000001</v>
          </cell>
          <cell r="C220">
            <v>632021892.38999999</v>
          </cell>
          <cell r="D220">
            <v>243543830.91999999</v>
          </cell>
          <cell r="E220">
            <v>1316127024.1100001</v>
          </cell>
        </row>
        <row r="221">
          <cell r="A221">
            <v>43556</v>
          </cell>
          <cell r="B221">
            <v>440414555.86000001</v>
          </cell>
          <cell r="C221">
            <v>630285961.5</v>
          </cell>
          <cell r="D221">
            <v>248794506.88999996</v>
          </cell>
          <cell r="E221">
            <v>1319495024.25</v>
          </cell>
        </row>
        <row r="222">
          <cell r="A222">
            <v>43586</v>
          </cell>
          <cell r="B222">
            <v>447014867.52999997</v>
          </cell>
          <cell r="C222">
            <v>632220917.5</v>
          </cell>
          <cell r="D222">
            <v>251448203.27999997</v>
          </cell>
          <cell r="E222">
            <v>1330683988.3099999</v>
          </cell>
        </row>
        <row r="223">
          <cell r="A223">
            <v>43617</v>
          </cell>
          <cell r="B223">
            <v>444269638.25</v>
          </cell>
          <cell r="C223">
            <v>638181868</v>
          </cell>
          <cell r="D223">
            <v>252189524.19999999</v>
          </cell>
          <cell r="E223">
            <v>1334641030.45</v>
          </cell>
        </row>
        <row r="224">
          <cell r="A224">
            <v>43647</v>
          </cell>
          <cell r="B224">
            <v>398497976.37</v>
          </cell>
          <cell r="C224">
            <v>493342000</v>
          </cell>
          <cell r="D224">
            <v>257015741.19</v>
          </cell>
          <cell r="E224">
            <v>1148855717.5599999</v>
          </cell>
        </row>
        <row r="225">
          <cell r="A225">
            <v>43678</v>
          </cell>
          <cell r="B225">
            <v>399556331.80000001</v>
          </cell>
          <cell r="C225">
            <v>493364200</v>
          </cell>
          <cell r="D225">
            <v>266054522.56999996</v>
          </cell>
          <cell r="E225">
            <v>1158975054.3699999</v>
          </cell>
        </row>
        <row r="226">
          <cell r="A226">
            <v>43709</v>
          </cell>
          <cell r="B226">
            <v>359702439.30000001</v>
          </cell>
          <cell r="C226">
            <v>488197000</v>
          </cell>
          <cell r="D226">
            <v>266541825.11000004</v>
          </cell>
          <cell r="E226">
            <v>1114441264.4100001</v>
          </cell>
        </row>
        <row r="227">
          <cell r="A227">
            <v>43739</v>
          </cell>
          <cell r="B227">
            <v>361030143.69999999</v>
          </cell>
          <cell r="C227">
            <v>631586743.39999998</v>
          </cell>
          <cell r="D227">
            <v>243075806.60000002</v>
          </cell>
          <cell r="E227">
            <v>1235692693.6999998</v>
          </cell>
        </row>
        <row r="228">
          <cell r="A228">
            <v>43770</v>
          </cell>
          <cell r="B228">
            <v>685600747.3499999</v>
          </cell>
          <cell r="C228">
            <v>631855941.66999996</v>
          </cell>
          <cell r="D228">
            <v>249770845.05000001</v>
          </cell>
          <cell r="E228">
            <v>1567227534.0699999</v>
          </cell>
        </row>
        <row r="229">
          <cell r="A229">
            <v>43800</v>
          </cell>
          <cell r="B229">
            <v>681348797</v>
          </cell>
          <cell r="C229">
            <v>635300721.20000005</v>
          </cell>
          <cell r="D229">
            <v>254389851.38</v>
          </cell>
          <cell r="E229">
            <v>1571039369.5799999</v>
          </cell>
        </row>
        <row r="230">
          <cell r="A230">
            <v>43831</v>
          </cell>
          <cell r="B230">
            <v>648799415.38999999</v>
          </cell>
          <cell r="C230">
            <v>585771995.20000005</v>
          </cell>
          <cell r="D230">
            <v>264503964.83000004</v>
          </cell>
          <cell r="E230">
            <v>1499075375.4200001</v>
          </cell>
        </row>
        <row r="231">
          <cell r="A231">
            <v>43862</v>
          </cell>
          <cell r="B231">
            <v>608877411.94499993</v>
          </cell>
          <cell r="C231">
            <v>582349745</v>
          </cell>
          <cell r="D231">
            <v>279907572.19</v>
          </cell>
          <cell r="E231">
            <v>1471134729.135</v>
          </cell>
        </row>
        <row r="232">
          <cell r="A232">
            <v>43891</v>
          </cell>
          <cell r="B232">
            <v>425015192.88</v>
          </cell>
          <cell r="C232">
            <v>467094186</v>
          </cell>
          <cell r="D232">
            <v>376060278.32000011</v>
          </cell>
          <cell r="E232">
            <v>1268169657.2</v>
          </cell>
        </row>
        <row r="233">
          <cell r="A233">
            <v>43922</v>
          </cell>
          <cell r="B233">
            <v>391183139.19999999</v>
          </cell>
          <cell r="C233">
            <v>490007865.5</v>
          </cell>
          <cell r="D233">
            <v>390765174.06999999</v>
          </cell>
          <cell r="E233">
            <v>1271956178.77</v>
          </cell>
        </row>
        <row r="234">
          <cell r="A234">
            <v>43952</v>
          </cell>
          <cell r="B234">
            <v>399866417.5</v>
          </cell>
          <cell r="C234">
            <v>510290952.5</v>
          </cell>
          <cell r="D234">
            <v>411194819.67000002</v>
          </cell>
          <cell r="E234">
            <v>1321352189.6700001</v>
          </cell>
        </row>
        <row r="235">
          <cell r="A235">
            <v>43983</v>
          </cell>
          <cell r="B235">
            <v>399406787</v>
          </cell>
          <cell r="C235">
            <v>513133041</v>
          </cell>
          <cell r="D235">
            <v>420959685.97000003</v>
          </cell>
          <cell r="E235">
            <v>1333499513.97</v>
          </cell>
        </row>
        <row r="236">
          <cell r="A236">
            <v>44013</v>
          </cell>
          <cell r="B236">
            <v>400353032.27999997</v>
          </cell>
          <cell r="C236">
            <v>508551194.35000002</v>
          </cell>
          <cell r="D236">
            <v>429043635.24000001</v>
          </cell>
          <cell r="E236">
            <v>1337947861.8699999</v>
          </cell>
        </row>
        <row r="237">
          <cell r="A237">
            <v>44044</v>
          </cell>
          <cell r="B237">
            <v>402004874</v>
          </cell>
          <cell r="C237">
            <v>512428899.25999999</v>
          </cell>
          <cell r="D237">
            <v>432129203.70999998</v>
          </cell>
          <cell r="E237">
            <v>1346562976.97</v>
          </cell>
        </row>
        <row r="238">
          <cell r="A238">
            <v>44075</v>
          </cell>
          <cell r="B238">
            <v>399594504.5</v>
          </cell>
          <cell r="C238">
            <v>512970033.68000001</v>
          </cell>
          <cell r="D238">
            <v>446130758.53999996</v>
          </cell>
          <cell r="E238">
            <v>1358695296.72</v>
          </cell>
        </row>
        <row r="239">
          <cell r="A239">
            <v>44105</v>
          </cell>
          <cell r="B239">
            <v>404303739.30000001</v>
          </cell>
          <cell r="C239">
            <v>508524533.05000001</v>
          </cell>
          <cell r="D239">
            <v>445884645.48000008</v>
          </cell>
          <cell r="E239">
            <v>1358712917.8300002</v>
          </cell>
        </row>
        <row r="240">
          <cell r="A240">
            <v>44136</v>
          </cell>
          <cell r="B240">
            <v>285513158.85000002</v>
          </cell>
          <cell r="C240">
            <v>505827044.80000001</v>
          </cell>
          <cell r="D240">
            <v>385776993.31999999</v>
          </cell>
          <cell r="E240">
            <v>1177117196.97</v>
          </cell>
        </row>
        <row r="241">
          <cell r="A241">
            <v>44166</v>
          </cell>
          <cell r="B241">
            <v>141652961</v>
          </cell>
          <cell r="C241">
            <v>437804643.19999999</v>
          </cell>
          <cell r="D241">
            <v>378515323.07999998</v>
          </cell>
          <cell r="E241">
            <v>957972927.27999997</v>
          </cell>
        </row>
        <row r="242">
          <cell r="A242">
            <v>44197</v>
          </cell>
          <cell r="B242">
            <v>142193323.16</v>
          </cell>
          <cell r="C242">
            <v>437216727.68000001</v>
          </cell>
          <cell r="D242">
            <v>353675444.50999999</v>
          </cell>
          <cell r="E242">
            <v>933085495.35000002</v>
          </cell>
        </row>
        <row r="243">
          <cell r="A243">
            <v>44228</v>
          </cell>
          <cell r="B243">
            <v>142196624</v>
          </cell>
          <cell r="C243">
            <v>442219402.39999998</v>
          </cell>
          <cell r="D243">
            <v>347439994.50999999</v>
          </cell>
          <cell r="E243">
            <v>931856020.90999997</v>
          </cell>
        </row>
      </sheetData>
      <sheetData sheetId="8">
        <row r="1">
          <cell r="A1" t="str">
            <v>Date</v>
          </cell>
          <cell r="B1" t="str">
            <v>Value</v>
          </cell>
          <cell r="C1" t="str">
            <v>Volume</v>
          </cell>
          <cell r="D1" t="str">
            <v>Trades</v>
          </cell>
        </row>
        <row r="2">
          <cell r="A2">
            <v>35947</v>
          </cell>
          <cell r="B2">
            <v>9010674.2699999996</v>
          </cell>
          <cell r="C2">
            <v>86799</v>
          </cell>
          <cell r="D2">
            <v>167</v>
          </cell>
        </row>
        <row r="3">
          <cell r="A3">
            <v>35977</v>
          </cell>
          <cell r="B3">
            <v>11046771.050000001</v>
          </cell>
          <cell r="C3">
            <v>106605</v>
          </cell>
          <cell r="D3">
            <v>285</v>
          </cell>
        </row>
        <row r="4">
          <cell r="A4">
            <v>36008</v>
          </cell>
          <cell r="B4">
            <v>3148594.62</v>
          </cell>
          <cell r="C4">
            <v>30320</v>
          </cell>
          <cell r="D4">
            <v>152</v>
          </cell>
        </row>
        <row r="5">
          <cell r="A5">
            <v>36039</v>
          </cell>
          <cell r="B5">
            <v>3983369.06</v>
          </cell>
          <cell r="C5">
            <v>38927</v>
          </cell>
          <cell r="D5">
            <v>173</v>
          </cell>
        </row>
        <row r="6">
          <cell r="A6">
            <v>36069</v>
          </cell>
          <cell r="B6">
            <v>4060198.39</v>
          </cell>
          <cell r="C6">
            <v>38913</v>
          </cell>
          <cell r="D6">
            <v>161</v>
          </cell>
        </row>
        <row r="7">
          <cell r="A7">
            <v>36100</v>
          </cell>
          <cell r="B7">
            <v>2114213.35</v>
          </cell>
          <cell r="C7">
            <v>19565</v>
          </cell>
          <cell r="D7">
            <v>133</v>
          </cell>
        </row>
        <row r="8">
          <cell r="A8">
            <v>36130</v>
          </cell>
          <cell r="B8">
            <v>11557351</v>
          </cell>
          <cell r="C8">
            <v>108106</v>
          </cell>
          <cell r="D8">
            <v>135</v>
          </cell>
        </row>
        <row r="9">
          <cell r="A9">
            <v>36161</v>
          </cell>
          <cell r="B9">
            <v>2616279.7200000002</v>
          </cell>
          <cell r="C9">
            <v>25288</v>
          </cell>
          <cell r="D9">
            <v>145</v>
          </cell>
        </row>
        <row r="10">
          <cell r="A10">
            <v>36192</v>
          </cell>
          <cell r="B10">
            <v>5093044.0999999996</v>
          </cell>
          <cell r="C10">
            <v>50224</v>
          </cell>
          <cell r="D10">
            <v>173</v>
          </cell>
        </row>
        <row r="11">
          <cell r="A11">
            <v>36220</v>
          </cell>
          <cell r="B11">
            <v>6084312.9000000004</v>
          </cell>
          <cell r="C11">
            <v>58279</v>
          </cell>
          <cell r="D11">
            <v>226</v>
          </cell>
        </row>
        <row r="12">
          <cell r="A12">
            <v>36251</v>
          </cell>
          <cell r="B12">
            <v>3150347.85</v>
          </cell>
          <cell r="C12">
            <v>30704</v>
          </cell>
          <cell r="D12">
            <v>185</v>
          </cell>
        </row>
        <row r="13">
          <cell r="A13">
            <v>36281</v>
          </cell>
          <cell r="B13">
            <v>4530109.79</v>
          </cell>
          <cell r="C13">
            <v>44813</v>
          </cell>
          <cell r="D13">
            <v>140</v>
          </cell>
        </row>
        <row r="14">
          <cell r="A14">
            <v>36312</v>
          </cell>
          <cell r="B14">
            <v>4927973.0999999996</v>
          </cell>
          <cell r="C14">
            <v>50532</v>
          </cell>
          <cell r="D14">
            <v>189</v>
          </cell>
        </row>
        <row r="15">
          <cell r="A15">
            <v>36342</v>
          </cell>
          <cell r="B15">
            <v>308440392.88</v>
          </cell>
          <cell r="C15">
            <v>3029865</v>
          </cell>
          <cell r="D15">
            <v>3521</v>
          </cell>
        </row>
        <row r="16">
          <cell r="A16">
            <v>36373</v>
          </cell>
          <cell r="B16">
            <v>130479057.09</v>
          </cell>
          <cell r="C16">
            <v>1268509</v>
          </cell>
          <cell r="D16">
            <v>2293</v>
          </cell>
        </row>
        <row r="17">
          <cell r="A17">
            <v>36404</v>
          </cell>
          <cell r="B17">
            <v>88449483.280000001</v>
          </cell>
          <cell r="C17">
            <v>856648</v>
          </cell>
          <cell r="D17">
            <v>2079</v>
          </cell>
        </row>
        <row r="18">
          <cell r="A18">
            <v>36434</v>
          </cell>
          <cell r="B18">
            <v>149262648.13999999</v>
          </cell>
          <cell r="C18">
            <v>1467351</v>
          </cell>
          <cell r="D18">
            <v>2688</v>
          </cell>
        </row>
        <row r="19">
          <cell r="A19">
            <v>36465</v>
          </cell>
          <cell r="B19">
            <v>145834581.28999999</v>
          </cell>
          <cell r="C19">
            <v>1474586</v>
          </cell>
          <cell r="D19">
            <v>3383</v>
          </cell>
        </row>
        <row r="20">
          <cell r="A20">
            <v>36495</v>
          </cell>
          <cell r="B20">
            <v>138343916.56999999</v>
          </cell>
          <cell r="C20">
            <v>1440283</v>
          </cell>
          <cell r="D20">
            <v>4239</v>
          </cell>
        </row>
        <row r="21">
          <cell r="A21">
            <v>36526</v>
          </cell>
          <cell r="B21">
            <v>115596063.52</v>
          </cell>
          <cell r="C21">
            <v>1254193</v>
          </cell>
          <cell r="D21">
            <v>4778</v>
          </cell>
        </row>
        <row r="22">
          <cell r="A22">
            <v>36557</v>
          </cell>
          <cell r="B22">
            <v>131296834.12</v>
          </cell>
          <cell r="C22">
            <v>1448511</v>
          </cell>
          <cell r="D22">
            <v>6034</v>
          </cell>
        </row>
        <row r="23">
          <cell r="A23">
            <v>36586</v>
          </cell>
          <cell r="B23">
            <v>224655343.5</v>
          </cell>
          <cell r="C23">
            <v>2435418</v>
          </cell>
          <cell r="D23">
            <v>5452</v>
          </cell>
        </row>
        <row r="24">
          <cell r="A24">
            <v>36617</v>
          </cell>
          <cell r="B24">
            <v>74043267.459999993</v>
          </cell>
          <cell r="C24">
            <v>792199</v>
          </cell>
          <cell r="D24">
            <v>3129</v>
          </cell>
        </row>
        <row r="25">
          <cell r="A25">
            <v>36647</v>
          </cell>
          <cell r="B25">
            <v>154009132.09</v>
          </cell>
          <cell r="C25">
            <v>1605882</v>
          </cell>
          <cell r="D25">
            <v>4490</v>
          </cell>
        </row>
        <row r="26">
          <cell r="A26">
            <v>36678</v>
          </cell>
          <cell r="B26">
            <v>140132508.65000001</v>
          </cell>
          <cell r="C26">
            <v>1471777</v>
          </cell>
          <cell r="D26">
            <v>4413</v>
          </cell>
        </row>
        <row r="27">
          <cell r="A27">
            <v>36708</v>
          </cell>
          <cell r="B27">
            <v>96581396.569999993</v>
          </cell>
          <cell r="C27">
            <v>1005486</v>
          </cell>
          <cell r="D27">
            <v>3827</v>
          </cell>
        </row>
        <row r="28">
          <cell r="A28">
            <v>36739</v>
          </cell>
          <cell r="B28">
            <v>111356327.59</v>
          </cell>
          <cell r="C28">
            <v>1163375</v>
          </cell>
          <cell r="D28">
            <v>3800</v>
          </cell>
        </row>
        <row r="29">
          <cell r="A29">
            <v>36770</v>
          </cell>
          <cell r="B29">
            <v>73108177.569999993</v>
          </cell>
          <cell r="C29">
            <v>759008</v>
          </cell>
          <cell r="D29">
            <v>2873</v>
          </cell>
        </row>
        <row r="30">
          <cell r="A30">
            <v>36800</v>
          </cell>
          <cell r="B30">
            <v>67766945.930000007</v>
          </cell>
          <cell r="C30">
            <v>706423</v>
          </cell>
          <cell r="D30">
            <v>3121</v>
          </cell>
        </row>
        <row r="31">
          <cell r="A31">
            <v>36831</v>
          </cell>
          <cell r="B31">
            <v>70344833.980000004</v>
          </cell>
          <cell r="C31">
            <v>745301</v>
          </cell>
          <cell r="D31">
            <v>3025</v>
          </cell>
        </row>
        <row r="32">
          <cell r="A32">
            <v>36861</v>
          </cell>
          <cell r="B32">
            <v>62695703.700000003</v>
          </cell>
          <cell r="C32">
            <v>664493</v>
          </cell>
          <cell r="D32">
            <v>2332</v>
          </cell>
        </row>
        <row r="33">
          <cell r="A33">
            <v>36892</v>
          </cell>
          <cell r="B33">
            <v>67415984.319999993</v>
          </cell>
          <cell r="C33">
            <v>704902</v>
          </cell>
          <cell r="D33">
            <v>2664</v>
          </cell>
        </row>
        <row r="34">
          <cell r="A34">
            <v>36923</v>
          </cell>
          <cell r="B34">
            <v>88785846.510000005</v>
          </cell>
          <cell r="C34">
            <v>943753</v>
          </cell>
          <cell r="D34">
            <v>3475</v>
          </cell>
        </row>
        <row r="35">
          <cell r="A35">
            <v>36951</v>
          </cell>
          <cell r="B35">
            <v>74862581.129999995</v>
          </cell>
          <cell r="C35">
            <v>795339</v>
          </cell>
          <cell r="D35">
            <v>3328</v>
          </cell>
        </row>
        <row r="36">
          <cell r="A36">
            <v>36982</v>
          </cell>
          <cell r="B36">
            <v>59419907.799999997</v>
          </cell>
          <cell r="C36">
            <v>634920</v>
          </cell>
          <cell r="D36">
            <v>2413</v>
          </cell>
        </row>
        <row r="37">
          <cell r="A37">
            <v>37012</v>
          </cell>
          <cell r="B37">
            <v>88973753.640000001</v>
          </cell>
          <cell r="C37">
            <v>962203</v>
          </cell>
          <cell r="D37">
            <v>3394</v>
          </cell>
        </row>
        <row r="38">
          <cell r="A38">
            <v>37043</v>
          </cell>
          <cell r="B38">
            <v>112184173.79000001</v>
          </cell>
          <cell r="C38">
            <v>1237820</v>
          </cell>
          <cell r="D38">
            <v>4000</v>
          </cell>
        </row>
        <row r="39">
          <cell r="A39">
            <v>37073</v>
          </cell>
          <cell r="B39">
            <v>82092622.829999998</v>
          </cell>
          <cell r="C39">
            <v>898845</v>
          </cell>
          <cell r="D39">
            <v>3118</v>
          </cell>
        </row>
        <row r="40">
          <cell r="A40">
            <v>37104</v>
          </cell>
          <cell r="B40">
            <v>85224701.019999996</v>
          </cell>
          <cell r="C40">
            <v>926829</v>
          </cell>
          <cell r="D40">
            <v>3390</v>
          </cell>
        </row>
        <row r="41">
          <cell r="A41">
            <v>37135</v>
          </cell>
          <cell r="B41">
            <v>129895442.8</v>
          </cell>
          <cell r="C41">
            <v>1430605</v>
          </cell>
          <cell r="D41">
            <v>3187</v>
          </cell>
        </row>
        <row r="42">
          <cell r="A42">
            <v>37165</v>
          </cell>
          <cell r="B42">
            <v>85282243.540000007</v>
          </cell>
          <cell r="C42">
            <v>944426</v>
          </cell>
          <cell r="D42">
            <v>3195</v>
          </cell>
        </row>
        <row r="43">
          <cell r="A43">
            <v>37196</v>
          </cell>
          <cell r="B43">
            <v>107349844.40000001</v>
          </cell>
          <cell r="C43">
            <v>1184863</v>
          </cell>
          <cell r="D43">
            <v>3685</v>
          </cell>
        </row>
        <row r="44">
          <cell r="A44">
            <v>37226</v>
          </cell>
          <cell r="B44">
            <v>97190555.859999999</v>
          </cell>
          <cell r="C44">
            <v>1070422</v>
          </cell>
          <cell r="D44">
            <v>3084</v>
          </cell>
        </row>
        <row r="45">
          <cell r="A45">
            <v>37257</v>
          </cell>
          <cell r="B45">
            <v>110531324.70999999</v>
          </cell>
          <cell r="C45">
            <v>1204809</v>
          </cell>
          <cell r="D45">
            <v>3440</v>
          </cell>
        </row>
        <row r="46">
          <cell r="A46">
            <v>37288</v>
          </cell>
          <cell r="B46">
            <v>166134804.61000001</v>
          </cell>
          <cell r="C46">
            <v>1801247</v>
          </cell>
          <cell r="D46">
            <v>4045</v>
          </cell>
        </row>
        <row r="47">
          <cell r="A47">
            <v>37316</v>
          </cell>
          <cell r="B47">
            <v>127828451.20999999</v>
          </cell>
          <cell r="C47">
            <v>1347054</v>
          </cell>
          <cell r="D47">
            <v>4094</v>
          </cell>
        </row>
        <row r="48">
          <cell r="A48">
            <v>37347</v>
          </cell>
          <cell r="B48">
            <v>123264859.34999999</v>
          </cell>
          <cell r="C48">
            <v>1296726</v>
          </cell>
          <cell r="D48">
            <v>3873</v>
          </cell>
        </row>
        <row r="49">
          <cell r="A49">
            <v>37377</v>
          </cell>
          <cell r="B49">
            <v>144161705.90000001</v>
          </cell>
          <cell r="C49">
            <v>1515837</v>
          </cell>
          <cell r="D49">
            <v>4254</v>
          </cell>
        </row>
        <row r="50">
          <cell r="A50">
            <v>37408</v>
          </cell>
          <cell r="B50">
            <v>114082938.70999999</v>
          </cell>
          <cell r="C50">
            <v>1195374</v>
          </cell>
          <cell r="D50">
            <v>4088</v>
          </cell>
        </row>
        <row r="51">
          <cell r="A51">
            <v>37438</v>
          </cell>
          <cell r="B51">
            <v>123423523.06999999</v>
          </cell>
          <cell r="C51">
            <v>1300988</v>
          </cell>
          <cell r="D51">
            <v>4075</v>
          </cell>
        </row>
        <row r="52">
          <cell r="A52">
            <v>37469</v>
          </cell>
          <cell r="B52">
            <v>170159447.91</v>
          </cell>
          <cell r="C52">
            <v>1827435</v>
          </cell>
          <cell r="D52">
            <v>3440</v>
          </cell>
        </row>
        <row r="53">
          <cell r="A53">
            <v>37500</v>
          </cell>
          <cell r="B53">
            <v>115485363.53</v>
          </cell>
          <cell r="C53">
            <v>1250657</v>
          </cell>
          <cell r="D53">
            <v>3407</v>
          </cell>
        </row>
        <row r="54">
          <cell r="A54">
            <v>37530</v>
          </cell>
          <cell r="B54">
            <v>109490022.45999999</v>
          </cell>
          <cell r="C54">
            <v>1207730</v>
          </cell>
          <cell r="D54">
            <v>3664</v>
          </cell>
        </row>
        <row r="55">
          <cell r="A55">
            <v>37561</v>
          </cell>
          <cell r="B55">
            <v>125763754.17</v>
          </cell>
          <cell r="C55">
            <v>1383687</v>
          </cell>
          <cell r="D55">
            <v>3254</v>
          </cell>
        </row>
        <row r="56">
          <cell r="A56">
            <v>37591</v>
          </cell>
          <cell r="B56">
            <v>80174703.640000001</v>
          </cell>
          <cell r="C56">
            <v>872580</v>
          </cell>
          <cell r="D56">
            <v>2594</v>
          </cell>
        </row>
        <row r="57">
          <cell r="A57">
            <v>37622</v>
          </cell>
          <cell r="B57">
            <v>158738346.84999999</v>
          </cell>
          <cell r="C57">
            <v>1704882</v>
          </cell>
          <cell r="D57">
            <v>3259</v>
          </cell>
        </row>
        <row r="58">
          <cell r="A58">
            <v>37653</v>
          </cell>
          <cell r="B58">
            <v>121389070.95</v>
          </cell>
          <cell r="C58">
            <v>1318414</v>
          </cell>
          <cell r="D58">
            <v>3607</v>
          </cell>
        </row>
        <row r="59">
          <cell r="A59">
            <v>37681</v>
          </cell>
          <cell r="B59">
            <v>81946857.030000001</v>
          </cell>
          <cell r="C59">
            <v>942607</v>
          </cell>
          <cell r="D59">
            <v>4297</v>
          </cell>
        </row>
        <row r="60">
          <cell r="A60">
            <v>37712</v>
          </cell>
          <cell r="B60">
            <v>99654950.379999995</v>
          </cell>
          <cell r="C60">
            <v>1073343</v>
          </cell>
          <cell r="D60">
            <v>3140</v>
          </cell>
        </row>
        <row r="61">
          <cell r="A61">
            <v>37742</v>
          </cell>
          <cell r="B61">
            <v>120992097.39</v>
          </cell>
          <cell r="C61">
            <v>1309247</v>
          </cell>
          <cell r="D61">
            <v>4513</v>
          </cell>
        </row>
        <row r="62">
          <cell r="A62">
            <v>37773</v>
          </cell>
          <cell r="B62">
            <v>122614335.79000001</v>
          </cell>
          <cell r="C62">
            <v>1372118</v>
          </cell>
          <cell r="D62">
            <v>4664</v>
          </cell>
        </row>
        <row r="63">
          <cell r="A63">
            <v>37803</v>
          </cell>
          <cell r="B63">
            <v>97192521.75</v>
          </cell>
          <cell r="C63">
            <v>1030408</v>
          </cell>
          <cell r="D63">
            <v>3847</v>
          </cell>
        </row>
        <row r="64">
          <cell r="A64">
            <v>37834</v>
          </cell>
          <cell r="B64">
            <v>152816193.30000001</v>
          </cell>
          <cell r="C64">
            <v>1656795</v>
          </cell>
          <cell r="D64">
            <v>3918</v>
          </cell>
        </row>
        <row r="65">
          <cell r="A65">
            <v>37865</v>
          </cell>
          <cell r="B65">
            <v>163253644.24000001</v>
          </cell>
          <cell r="C65">
            <v>1697948</v>
          </cell>
          <cell r="D65">
            <v>3968</v>
          </cell>
        </row>
        <row r="66">
          <cell r="A66">
            <v>37895</v>
          </cell>
          <cell r="B66">
            <v>167747427.78999999</v>
          </cell>
          <cell r="C66">
            <v>1729664</v>
          </cell>
          <cell r="D66">
            <v>3880</v>
          </cell>
        </row>
        <row r="67">
          <cell r="A67">
            <v>37926</v>
          </cell>
          <cell r="B67">
            <v>112517017.81999999</v>
          </cell>
          <cell r="C67">
            <v>1145870</v>
          </cell>
          <cell r="D67">
            <v>3371</v>
          </cell>
        </row>
        <row r="68">
          <cell r="A68">
            <v>37956</v>
          </cell>
          <cell r="B68">
            <v>79247154.090000004</v>
          </cell>
          <cell r="C68">
            <v>804392</v>
          </cell>
          <cell r="D68">
            <v>3005</v>
          </cell>
        </row>
        <row r="69">
          <cell r="A69">
            <v>37987</v>
          </cell>
          <cell r="B69">
            <v>175766978.63999999</v>
          </cell>
          <cell r="C69">
            <v>1756683</v>
          </cell>
          <cell r="D69">
            <v>3286</v>
          </cell>
        </row>
        <row r="70">
          <cell r="A70">
            <v>38018</v>
          </cell>
          <cell r="B70">
            <v>151091767.77000001</v>
          </cell>
          <cell r="C70">
            <v>1518622</v>
          </cell>
          <cell r="D70">
            <v>3655</v>
          </cell>
        </row>
        <row r="71">
          <cell r="A71">
            <v>38047</v>
          </cell>
          <cell r="B71">
            <v>166826961.80000001</v>
          </cell>
          <cell r="C71">
            <v>1671698</v>
          </cell>
          <cell r="D71">
            <v>4003</v>
          </cell>
        </row>
        <row r="72">
          <cell r="A72">
            <v>38078</v>
          </cell>
          <cell r="B72">
            <v>149804024.52000001</v>
          </cell>
          <cell r="C72">
            <v>1489687</v>
          </cell>
          <cell r="D72">
            <v>3446</v>
          </cell>
        </row>
        <row r="73">
          <cell r="A73">
            <v>38108</v>
          </cell>
          <cell r="B73">
            <v>87558157.060000002</v>
          </cell>
          <cell r="C73">
            <v>876508</v>
          </cell>
          <cell r="D73">
            <v>3222</v>
          </cell>
        </row>
        <row r="74">
          <cell r="A74">
            <v>38139</v>
          </cell>
          <cell r="B74">
            <v>87783012.870000005</v>
          </cell>
          <cell r="C74">
            <v>876785</v>
          </cell>
          <cell r="D74">
            <v>3030</v>
          </cell>
        </row>
        <row r="75">
          <cell r="A75">
            <v>38169</v>
          </cell>
          <cell r="B75">
            <v>81227880.260000005</v>
          </cell>
          <cell r="C75">
            <v>816318</v>
          </cell>
          <cell r="D75">
            <v>2956</v>
          </cell>
        </row>
        <row r="76">
          <cell r="A76">
            <v>38200</v>
          </cell>
          <cell r="B76">
            <v>102053696.84999999</v>
          </cell>
          <cell r="C76">
            <v>1134468</v>
          </cell>
          <cell r="D76">
            <v>3115</v>
          </cell>
        </row>
        <row r="77">
          <cell r="A77">
            <v>38231</v>
          </cell>
          <cell r="B77">
            <v>108258913.73</v>
          </cell>
          <cell r="C77">
            <v>1064550</v>
          </cell>
          <cell r="D77">
            <v>3015</v>
          </cell>
        </row>
        <row r="78">
          <cell r="A78">
            <v>38261</v>
          </cell>
          <cell r="B78">
            <v>97649528.150000006</v>
          </cell>
          <cell r="C78">
            <v>960560</v>
          </cell>
          <cell r="D78">
            <v>2508</v>
          </cell>
        </row>
        <row r="79">
          <cell r="A79">
            <v>38292</v>
          </cell>
          <cell r="B79">
            <v>86684947.829999998</v>
          </cell>
          <cell r="C79">
            <v>850549</v>
          </cell>
          <cell r="D79">
            <v>3027</v>
          </cell>
        </row>
        <row r="80">
          <cell r="A80">
            <v>38322</v>
          </cell>
          <cell r="B80">
            <v>113389088.03</v>
          </cell>
          <cell r="C80">
            <v>1121648</v>
          </cell>
          <cell r="D80">
            <v>3331</v>
          </cell>
        </row>
        <row r="81">
          <cell r="A81">
            <v>38353</v>
          </cell>
          <cell r="B81">
            <v>108448523.73</v>
          </cell>
          <cell r="C81">
            <v>1074928</v>
          </cell>
          <cell r="D81">
            <v>2541</v>
          </cell>
        </row>
        <row r="82">
          <cell r="A82">
            <v>38384</v>
          </cell>
          <cell r="B82">
            <v>120424543.28</v>
          </cell>
          <cell r="C82">
            <v>1196205</v>
          </cell>
          <cell r="D82">
            <v>2952</v>
          </cell>
        </row>
        <row r="83">
          <cell r="A83">
            <v>38412</v>
          </cell>
          <cell r="B83">
            <v>87091716.439999998</v>
          </cell>
          <cell r="C83">
            <v>863621</v>
          </cell>
          <cell r="D83">
            <v>3217</v>
          </cell>
        </row>
        <row r="84">
          <cell r="A84">
            <v>38443</v>
          </cell>
          <cell r="B84">
            <v>71443259.739999995</v>
          </cell>
          <cell r="C84">
            <v>709683</v>
          </cell>
          <cell r="D84">
            <v>2728</v>
          </cell>
        </row>
        <row r="85">
          <cell r="A85">
            <v>38473</v>
          </cell>
          <cell r="B85">
            <v>87906204.189999998</v>
          </cell>
          <cell r="C85">
            <v>1030954</v>
          </cell>
          <cell r="D85">
            <v>2903</v>
          </cell>
        </row>
        <row r="86">
          <cell r="A86">
            <v>38504</v>
          </cell>
          <cell r="B86">
            <v>91991895.799999997</v>
          </cell>
          <cell r="C86">
            <v>1306129</v>
          </cell>
          <cell r="D86">
            <v>3013</v>
          </cell>
        </row>
        <row r="87">
          <cell r="A87">
            <v>38534</v>
          </cell>
          <cell r="B87">
            <v>91083712.219999999</v>
          </cell>
          <cell r="C87">
            <v>1244098</v>
          </cell>
          <cell r="D87">
            <v>2495</v>
          </cell>
        </row>
        <row r="88">
          <cell r="A88">
            <v>38565</v>
          </cell>
          <cell r="B88">
            <v>67199259.959999993</v>
          </cell>
          <cell r="C88">
            <v>1179861</v>
          </cell>
          <cell r="D88">
            <v>2743</v>
          </cell>
        </row>
        <row r="89">
          <cell r="A89">
            <v>38596</v>
          </cell>
          <cell r="B89">
            <v>62436995.32</v>
          </cell>
          <cell r="C89">
            <v>2110994</v>
          </cell>
          <cell r="D89">
            <v>2682</v>
          </cell>
        </row>
        <row r="90">
          <cell r="A90">
            <v>38626</v>
          </cell>
          <cell r="B90">
            <v>73767223.930000007</v>
          </cell>
          <cell r="C90">
            <v>1525184</v>
          </cell>
          <cell r="D90">
            <v>2356</v>
          </cell>
        </row>
        <row r="91">
          <cell r="A91">
            <v>38657</v>
          </cell>
          <cell r="B91">
            <v>86626456.959999993</v>
          </cell>
          <cell r="C91">
            <v>1696573</v>
          </cell>
          <cell r="D91">
            <v>2559</v>
          </cell>
        </row>
        <row r="92">
          <cell r="A92">
            <v>38687</v>
          </cell>
          <cell r="B92">
            <v>88341148.590000004</v>
          </cell>
          <cell r="C92">
            <v>1450264</v>
          </cell>
          <cell r="D92">
            <v>2213</v>
          </cell>
        </row>
        <row r="93">
          <cell r="A93">
            <v>38718</v>
          </cell>
          <cell r="B93">
            <v>36367918.270000003</v>
          </cell>
          <cell r="C93">
            <v>698378</v>
          </cell>
          <cell r="D93">
            <v>1891</v>
          </cell>
        </row>
        <row r="94">
          <cell r="A94">
            <v>38749</v>
          </cell>
          <cell r="B94">
            <v>72940863.700000003</v>
          </cell>
          <cell r="C94">
            <v>1843763</v>
          </cell>
          <cell r="D94">
            <v>2312</v>
          </cell>
        </row>
        <row r="95">
          <cell r="A95">
            <v>38777</v>
          </cell>
          <cell r="B95">
            <v>83893481.659999996</v>
          </cell>
          <cell r="C95">
            <v>2897705</v>
          </cell>
          <cell r="D95">
            <v>2542</v>
          </cell>
        </row>
        <row r="96">
          <cell r="A96">
            <v>38808</v>
          </cell>
          <cell r="B96">
            <v>66405068.740000002</v>
          </cell>
          <cell r="C96">
            <v>2108639</v>
          </cell>
          <cell r="D96">
            <v>2117</v>
          </cell>
        </row>
        <row r="97">
          <cell r="A97">
            <v>38838</v>
          </cell>
          <cell r="B97">
            <v>76514015.939999998</v>
          </cell>
          <cell r="C97">
            <v>2299305</v>
          </cell>
          <cell r="D97">
            <v>2492</v>
          </cell>
        </row>
        <row r="98">
          <cell r="A98">
            <v>38869</v>
          </cell>
          <cell r="B98">
            <v>143099239.91999999</v>
          </cell>
          <cell r="C98">
            <v>3389339</v>
          </cell>
          <cell r="D98">
            <v>2700</v>
          </cell>
        </row>
        <row r="99">
          <cell r="A99">
            <v>38899</v>
          </cell>
          <cell r="B99">
            <v>169178191.25</v>
          </cell>
          <cell r="C99">
            <v>2651145</v>
          </cell>
          <cell r="D99">
            <v>2068</v>
          </cell>
        </row>
        <row r="100">
          <cell r="A100">
            <v>38930</v>
          </cell>
          <cell r="B100">
            <v>105457729.91</v>
          </cell>
          <cell r="C100">
            <v>2100970</v>
          </cell>
          <cell r="D100">
            <v>2051</v>
          </cell>
        </row>
        <row r="101">
          <cell r="A101">
            <v>38961</v>
          </cell>
          <cell r="B101">
            <v>73577857.040000007</v>
          </cell>
          <cell r="C101">
            <v>2073513</v>
          </cell>
          <cell r="D101">
            <v>1833</v>
          </cell>
        </row>
        <row r="102">
          <cell r="A102">
            <v>38991</v>
          </cell>
          <cell r="B102">
            <v>68003678.849999994</v>
          </cell>
          <cell r="C102">
            <v>2157910</v>
          </cell>
          <cell r="D102">
            <v>2094</v>
          </cell>
        </row>
        <row r="103">
          <cell r="A103">
            <v>39022</v>
          </cell>
          <cell r="B103">
            <v>114581479.97</v>
          </cell>
          <cell r="C103">
            <v>3067736</v>
          </cell>
          <cell r="D103">
            <v>2081</v>
          </cell>
        </row>
        <row r="104">
          <cell r="A104">
            <v>39052</v>
          </cell>
          <cell r="B104">
            <v>120696538.68000001</v>
          </cell>
          <cell r="C104">
            <v>2509897</v>
          </cell>
          <cell r="D104">
            <v>1851</v>
          </cell>
        </row>
        <row r="105">
          <cell r="A105">
            <v>39083</v>
          </cell>
          <cell r="B105">
            <v>108600739.95</v>
          </cell>
          <cell r="C105">
            <v>6482022</v>
          </cell>
          <cell r="D105">
            <v>2129</v>
          </cell>
        </row>
        <row r="106">
          <cell r="A106">
            <v>39114</v>
          </cell>
          <cell r="B106">
            <v>126149934</v>
          </cell>
          <cell r="C106">
            <v>2944005</v>
          </cell>
          <cell r="D106">
            <v>2473</v>
          </cell>
        </row>
        <row r="107">
          <cell r="A107">
            <v>39142</v>
          </cell>
          <cell r="B107">
            <v>120540001.22</v>
          </cell>
          <cell r="C107">
            <v>6088207</v>
          </cell>
          <cell r="D107">
            <v>2503</v>
          </cell>
        </row>
        <row r="108">
          <cell r="A108">
            <v>39173</v>
          </cell>
          <cell r="B108">
            <v>107694599.98999999</v>
          </cell>
          <cell r="C108">
            <v>3146382</v>
          </cell>
          <cell r="D108">
            <v>2116</v>
          </cell>
        </row>
        <row r="109">
          <cell r="A109">
            <v>39203</v>
          </cell>
          <cell r="B109">
            <v>95056427</v>
          </cell>
          <cell r="C109">
            <v>4427351</v>
          </cell>
          <cell r="D109">
            <v>2643</v>
          </cell>
        </row>
        <row r="110">
          <cell r="A110">
            <v>39234</v>
          </cell>
          <cell r="B110">
            <v>146011810.06</v>
          </cell>
          <cell r="C110">
            <v>4668960</v>
          </cell>
          <cell r="D110">
            <v>2833</v>
          </cell>
        </row>
        <row r="111">
          <cell r="A111">
            <v>39264</v>
          </cell>
          <cell r="B111">
            <v>144173593.34999999</v>
          </cell>
          <cell r="C111">
            <v>10977838</v>
          </cell>
          <cell r="D111">
            <v>2940</v>
          </cell>
        </row>
        <row r="112">
          <cell r="A112">
            <v>39295</v>
          </cell>
          <cell r="B112">
            <v>134483347.81</v>
          </cell>
          <cell r="C112">
            <v>10951548</v>
          </cell>
          <cell r="D112">
            <v>3388</v>
          </cell>
        </row>
        <row r="113">
          <cell r="A113">
            <v>39326</v>
          </cell>
          <cell r="B113">
            <v>124988528.15000001</v>
          </cell>
          <cell r="C113">
            <v>3657930</v>
          </cell>
          <cell r="D113">
            <v>2569</v>
          </cell>
        </row>
        <row r="114">
          <cell r="A114">
            <v>39356</v>
          </cell>
          <cell r="B114">
            <v>73428756.670000002</v>
          </cell>
          <cell r="C114">
            <v>2428272</v>
          </cell>
          <cell r="D114">
            <v>2548</v>
          </cell>
        </row>
        <row r="115">
          <cell r="A115">
            <v>39387</v>
          </cell>
          <cell r="B115">
            <v>176369749.11000001</v>
          </cell>
          <cell r="C115">
            <v>4191458</v>
          </cell>
          <cell r="D115">
            <v>2993</v>
          </cell>
        </row>
        <row r="116">
          <cell r="A116">
            <v>39417</v>
          </cell>
          <cell r="B116">
            <v>135731651.71000001</v>
          </cell>
          <cell r="C116">
            <v>2966035</v>
          </cell>
          <cell r="D116">
            <v>2574</v>
          </cell>
        </row>
        <row r="117">
          <cell r="A117">
            <v>39448</v>
          </cell>
          <cell r="B117">
            <v>133763501.14</v>
          </cell>
          <cell r="C117">
            <v>4788809</v>
          </cell>
          <cell r="D117">
            <v>3209</v>
          </cell>
        </row>
        <row r="118">
          <cell r="A118">
            <v>39479</v>
          </cell>
          <cell r="B118">
            <v>89009881.329999998</v>
          </cell>
          <cell r="C118">
            <v>8739111</v>
          </cell>
          <cell r="D118">
            <v>3435</v>
          </cell>
        </row>
        <row r="119">
          <cell r="A119">
            <v>39508</v>
          </cell>
          <cell r="B119">
            <v>71162494.780000001</v>
          </cell>
          <cell r="C119">
            <v>3217713</v>
          </cell>
          <cell r="D119">
            <v>2821</v>
          </cell>
        </row>
        <row r="120">
          <cell r="A120">
            <v>39539</v>
          </cell>
          <cell r="B120">
            <v>88959407.010000005</v>
          </cell>
          <cell r="C120">
            <v>4075263</v>
          </cell>
          <cell r="D120">
            <v>3019</v>
          </cell>
        </row>
        <row r="121">
          <cell r="A121">
            <v>39569</v>
          </cell>
          <cell r="B121">
            <v>57750707.799999997</v>
          </cell>
          <cell r="C121">
            <v>4195105</v>
          </cell>
          <cell r="D121">
            <v>2981</v>
          </cell>
        </row>
        <row r="122">
          <cell r="A122">
            <v>39600</v>
          </cell>
          <cell r="B122">
            <v>65878361.469999999</v>
          </cell>
          <cell r="C122">
            <v>3143850</v>
          </cell>
          <cell r="D122">
            <v>3051</v>
          </cell>
        </row>
        <row r="123">
          <cell r="A123">
            <v>39630</v>
          </cell>
          <cell r="B123">
            <v>66948343.600000001</v>
          </cell>
          <cell r="C123">
            <v>1682583</v>
          </cell>
          <cell r="D123">
            <v>2795</v>
          </cell>
        </row>
        <row r="124">
          <cell r="A124">
            <v>39661</v>
          </cell>
          <cell r="B124">
            <v>63669557.920000002</v>
          </cell>
          <cell r="C124">
            <v>1791740</v>
          </cell>
          <cell r="D124">
            <v>2173</v>
          </cell>
        </row>
        <row r="125">
          <cell r="A125">
            <v>39692</v>
          </cell>
          <cell r="B125">
            <v>71466449.549999997</v>
          </cell>
          <cell r="C125">
            <v>2059719</v>
          </cell>
          <cell r="D125">
            <v>2727</v>
          </cell>
        </row>
        <row r="126">
          <cell r="A126">
            <v>39722</v>
          </cell>
          <cell r="B126">
            <v>51775196.399999999</v>
          </cell>
          <cell r="C126">
            <v>2593928</v>
          </cell>
          <cell r="D126">
            <v>2399</v>
          </cell>
        </row>
        <row r="127">
          <cell r="A127">
            <v>39753</v>
          </cell>
          <cell r="B127">
            <v>23778809.329999998</v>
          </cell>
          <cell r="C127">
            <v>616606</v>
          </cell>
          <cell r="D127">
            <v>1670</v>
          </cell>
        </row>
        <row r="128">
          <cell r="A128">
            <v>39783</v>
          </cell>
          <cell r="B128">
            <v>40971546.240000002</v>
          </cell>
          <cell r="C128">
            <v>785057</v>
          </cell>
          <cell r="D128">
            <v>1498</v>
          </cell>
        </row>
        <row r="129">
          <cell r="A129">
            <v>39814</v>
          </cell>
          <cell r="B129">
            <v>18327887.140000001</v>
          </cell>
          <cell r="C129">
            <v>511170</v>
          </cell>
          <cell r="D129">
            <v>1002</v>
          </cell>
        </row>
        <row r="130">
          <cell r="A130">
            <v>39845</v>
          </cell>
          <cell r="B130">
            <v>30628288.52</v>
          </cell>
          <cell r="C130">
            <v>1673425</v>
          </cell>
          <cell r="D130">
            <v>1586</v>
          </cell>
        </row>
        <row r="131">
          <cell r="A131">
            <v>39873</v>
          </cell>
          <cell r="B131">
            <v>33728451.280000001</v>
          </cell>
          <cell r="C131">
            <v>1186734</v>
          </cell>
          <cell r="D131">
            <v>1849</v>
          </cell>
        </row>
        <row r="132">
          <cell r="A132">
            <v>39904</v>
          </cell>
          <cell r="B132">
            <v>39156890.359999999</v>
          </cell>
          <cell r="C132">
            <v>1570561</v>
          </cell>
          <cell r="D132">
            <v>2077</v>
          </cell>
        </row>
        <row r="133">
          <cell r="A133">
            <v>39934</v>
          </cell>
          <cell r="B133">
            <v>86401749.939999998</v>
          </cell>
          <cell r="C133">
            <v>1497627</v>
          </cell>
          <cell r="D133">
            <v>3062</v>
          </cell>
        </row>
        <row r="134">
          <cell r="A134">
            <v>39965</v>
          </cell>
          <cell r="B134">
            <v>56359794.890000001</v>
          </cell>
          <cell r="C134">
            <v>1841147</v>
          </cell>
          <cell r="D134">
            <v>2642</v>
          </cell>
        </row>
        <row r="135">
          <cell r="A135">
            <v>39995</v>
          </cell>
          <cell r="B135">
            <v>50844870.420000002</v>
          </cell>
          <cell r="C135">
            <v>1206858</v>
          </cell>
          <cell r="D135">
            <v>2665</v>
          </cell>
        </row>
        <row r="136">
          <cell r="A136">
            <v>40026</v>
          </cell>
          <cell r="B136">
            <v>59259869.450000003</v>
          </cell>
          <cell r="C136">
            <v>1993899</v>
          </cell>
          <cell r="D136">
            <v>2576</v>
          </cell>
        </row>
        <row r="137">
          <cell r="A137">
            <v>40057</v>
          </cell>
          <cell r="B137">
            <v>63654755.719999999</v>
          </cell>
          <cell r="C137">
            <v>1381772</v>
          </cell>
          <cell r="D137">
            <v>2708</v>
          </cell>
        </row>
        <row r="138">
          <cell r="A138">
            <v>40087</v>
          </cell>
          <cell r="B138">
            <v>47706777.700000003</v>
          </cell>
          <cell r="C138">
            <v>2358427</v>
          </cell>
          <cell r="D138">
            <v>2531</v>
          </cell>
        </row>
        <row r="139">
          <cell r="A139">
            <v>40118</v>
          </cell>
          <cell r="B139">
            <v>57689149.560000002</v>
          </cell>
          <cell r="C139">
            <v>1158192</v>
          </cell>
          <cell r="D139">
            <v>2323</v>
          </cell>
        </row>
        <row r="140">
          <cell r="A140">
            <v>40148</v>
          </cell>
          <cell r="B140">
            <v>45392459.030000001</v>
          </cell>
          <cell r="C140">
            <v>1179551</v>
          </cell>
          <cell r="D140">
            <v>1873</v>
          </cell>
        </row>
        <row r="141">
          <cell r="A141">
            <v>40179</v>
          </cell>
          <cell r="B141">
            <v>29648205.390000001</v>
          </cell>
          <cell r="C141">
            <v>1608953</v>
          </cell>
          <cell r="D141">
            <v>1621</v>
          </cell>
        </row>
        <row r="142">
          <cell r="A142">
            <v>40210</v>
          </cell>
          <cell r="B142">
            <v>64479799.039999999</v>
          </cell>
          <cell r="C142">
            <v>1651932</v>
          </cell>
          <cell r="D142">
            <v>2163</v>
          </cell>
        </row>
        <row r="143">
          <cell r="A143">
            <v>40238</v>
          </cell>
          <cell r="B143">
            <v>47118846.32</v>
          </cell>
          <cell r="C143">
            <v>1577646</v>
          </cell>
          <cell r="D143">
            <v>2381</v>
          </cell>
        </row>
        <row r="144">
          <cell r="A144">
            <v>40269</v>
          </cell>
          <cell r="B144">
            <v>49698751.560000002</v>
          </cell>
          <cell r="C144">
            <v>1111895</v>
          </cell>
          <cell r="D144">
            <v>2146</v>
          </cell>
        </row>
        <row r="145">
          <cell r="A145">
            <v>40299</v>
          </cell>
          <cell r="B145">
            <v>52172315.630000003</v>
          </cell>
          <cell r="C145">
            <v>2635741</v>
          </cell>
          <cell r="D145">
            <v>2823</v>
          </cell>
        </row>
        <row r="146">
          <cell r="A146">
            <v>40330</v>
          </cell>
          <cell r="B146">
            <v>64374659.509999998</v>
          </cell>
          <cell r="C146">
            <v>2095420</v>
          </cell>
          <cell r="D146">
            <v>2477</v>
          </cell>
        </row>
        <row r="147">
          <cell r="A147">
            <v>40360</v>
          </cell>
          <cell r="B147">
            <v>51876803</v>
          </cell>
          <cell r="C147">
            <v>927165</v>
          </cell>
          <cell r="D147">
            <v>2440</v>
          </cell>
        </row>
        <row r="148">
          <cell r="A148">
            <v>40391</v>
          </cell>
          <cell r="B148">
            <v>69587830.959999993</v>
          </cell>
          <cell r="C148">
            <v>2247481</v>
          </cell>
          <cell r="D148">
            <v>2769</v>
          </cell>
        </row>
        <row r="149">
          <cell r="A149">
            <v>40422</v>
          </cell>
          <cell r="B149">
            <v>50409967.700000003</v>
          </cell>
          <cell r="C149">
            <v>1176026</v>
          </cell>
          <cell r="D149">
            <v>2422</v>
          </cell>
        </row>
        <row r="150">
          <cell r="A150">
            <v>40452</v>
          </cell>
          <cell r="B150">
            <v>48405964.590000004</v>
          </cell>
          <cell r="C150">
            <v>2229418</v>
          </cell>
          <cell r="D150">
            <v>2522</v>
          </cell>
        </row>
        <row r="151">
          <cell r="A151">
            <v>40483</v>
          </cell>
          <cell r="B151">
            <v>55162717.920000002</v>
          </cell>
          <cell r="C151">
            <v>1658795</v>
          </cell>
          <cell r="D151">
            <v>2744</v>
          </cell>
        </row>
        <row r="152">
          <cell r="A152">
            <v>40513</v>
          </cell>
          <cell r="B152">
            <v>46272096.560000002</v>
          </cell>
          <cell r="C152">
            <v>1502232</v>
          </cell>
          <cell r="D152">
            <v>2718</v>
          </cell>
        </row>
        <row r="153">
          <cell r="A153">
            <v>40544</v>
          </cell>
          <cell r="B153">
            <v>61788375.520000003</v>
          </cell>
          <cell r="C153">
            <v>1391245</v>
          </cell>
          <cell r="D153">
            <v>2047</v>
          </cell>
        </row>
        <row r="154">
          <cell r="A154">
            <v>40575</v>
          </cell>
          <cell r="B154">
            <v>67678120.040000007</v>
          </cell>
          <cell r="C154">
            <v>1637208</v>
          </cell>
          <cell r="D154">
            <v>2693</v>
          </cell>
        </row>
        <row r="155">
          <cell r="A155">
            <v>40603</v>
          </cell>
          <cell r="B155">
            <v>62318985.329999998</v>
          </cell>
          <cell r="C155">
            <v>1902759</v>
          </cell>
          <cell r="D155">
            <v>3099</v>
          </cell>
        </row>
        <row r="156">
          <cell r="A156">
            <v>40634</v>
          </cell>
          <cell r="B156">
            <v>50086085.299999997</v>
          </cell>
          <cell r="C156">
            <v>865683</v>
          </cell>
          <cell r="D156">
            <v>2676</v>
          </cell>
        </row>
        <row r="157">
          <cell r="A157">
            <v>40664</v>
          </cell>
          <cell r="B157">
            <v>77341575.519999996</v>
          </cell>
          <cell r="C157">
            <v>2103284</v>
          </cell>
          <cell r="D157">
            <v>3418</v>
          </cell>
        </row>
        <row r="158">
          <cell r="A158">
            <v>40695</v>
          </cell>
          <cell r="B158">
            <v>83311891.640000001</v>
          </cell>
          <cell r="C158">
            <v>2276510</v>
          </cell>
          <cell r="D158">
            <v>3735</v>
          </cell>
        </row>
        <row r="159">
          <cell r="A159">
            <v>40725</v>
          </cell>
          <cell r="B159">
            <v>76432787.959999993</v>
          </cell>
          <cell r="C159">
            <v>2170609</v>
          </cell>
          <cell r="D159">
            <v>3569</v>
          </cell>
        </row>
        <row r="160">
          <cell r="A160">
            <v>40756</v>
          </cell>
          <cell r="B160">
            <v>91083905.640000001</v>
          </cell>
          <cell r="C160">
            <v>4616498</v>
          </cell>
          <cell r="D160">
            <v>4379</v>
          </cell>
        </row>
        <row r="161">
          <cell r="A161">
            <v>40787</v>
          </cell>
          <cell r="B161">
            <v>68236786.160000011</v>
          </cell>
          <cell r="C161">
            <v>2721642</v>
          </cell>
          <cell r="D161">
            <v>3081</v>
          </cell>
        </row>
        <row r="162">
          <cell r="A162">
            <v>40817</v>
          </cell>
          <cell r="B162">
            <v>53682283.620000005</v>
          </cell>
          <cell r="C162">
            <v>4108559</v>
          </cell>
          <cell r="D162">
            <v>2474</v>
          </cell>
        </row>
        <row r="163">
          <cell r="A163">
            <v>40848</v>
          </cell>
          <cell r="B163">
            <v>110302161.90000001</v>
          </cell>
          <cell r="C163">
            <v>1181899</v>
          </cell>
          <cell r="D163">
            <v>4275</v>
          </cell>
        </row>
        <row r="164">
          <cell r="A164">
            <v>40878</v>
          </cell>
          <cell r="B164">
            <v>110690991.37</v>
          </cell>
          <cell r="C164">
            <v>1171547</v>
          </cell>
          <cell r="D164">
            <v>5255</v>
          </cell>
        </row>
        <row r="165">
          <cell r="A165">
            <v>40909</v>
          </cell>
          <cell r="B165">
            <v>85138956.540000007</v>
          </cell>
          <cell r="C165">
            <v>894378</v>
          </cell>
          <cell r="D165">
            <v>4388</v>
          </cell>
        </row>
        <row r="166">
          <cell r="A166">
            <v>40940</v>
          </cell>
          <cell r="B166">
            <v>127228873.34</v>
          </cell>
          <cell r="C166">
            <v>1351127</v>
          </cell>
          <cell r="D166">
            <v>5859</v>
          </cell>
        </row>
        <row r="167">
          <cell r="A167">
            <v>40969</v>
          </cell>
          <cell r="B167">
            <v>150102618.28</v>
          </cell>
          <cell r="C167">
            <v>1584402</v>
          </cell>
          <cell r="D167">
            <v>6301</v>
          </cell>
        </row>
        <row r="168">
          <cell r="A168">
            <v>41000</v>
          </cell>
          <cell r="B168">
            <v>196077641.59999999</v>
          </cell>
          <cell r="C168">
            <v>2023298</v>
          </cell>
          <cell r="D168">
            <v>7772</v>
          </cell>
        </row>
        <row r="169">
          <cell r="A169">
            <v>41030</v>
          </cell>
          <cell r="B169">
            <v>215315317.41999999</v>
          </cell>
          <cell r="C169">
            <v>2270998</v>
          </cell>
          <cell r="D169">
            <v>9044</v>
          </cell>
        </row>
        <row r="170">
          <cell r="A170">
            <v>41061</v>
          </cell>
          <cell r="B170">
            <v>192092430.80000001</v>
          </cell>
          <cell r="C170">
            <v>2052849</v>
          </cell>
          <cell r="D170">
            <v>8678</v>
          </cell>
        </row>
        <row r="171">
          <cell r="A171">
            <v>41091</v>
          </cell>
          <cell r="B171">
            <v>216354238.38999999</v>
          </cell>
          <cell r="C171">
            <v>2262611</v>
          </cell>
          <cell r="D171">
            <v>9832</v>
          </cell>
        </row>
        <row r="172">
          <cell r="A172">
            <v>41122</v>
          </cell>
          <cell r="B172">
            <v>239455930.5</v>
          </cell>
          <cell r="C172">
            <v>2484310</v>
          </cell>
          <cell r="D172">
            <v>11859</v>
          </cell>
        </row>
        <row r="173">
          <cell r="A173">
            <v>41153</v>
          </cell>
          <cell r="B173">
            <v>388812398.89599997</v>
          </cell>
          <cell r="C173">
            <v>3996852</v>
          </cell>
          <cell r="D173">
            <v>22670</v>
          </cell>
        </row>
        <row r="174">
          <cell r="A174">
            <v>41183</v>
          </cell>
          <cell r="B174">
            <v>357770194.59399986</v>
          </cell>
          <cell r="C174">
            <v>3661138</v>
          </cell>
          <cell r="D174">
            <v>23302</v>
          </cell>
        </row>
        <row r="175">
          <cell r="A175">
            <v>41214</v>
          </cell>
          <cell r="B175">
            <v>281633999.09799993</v>
          </cell>
          <cell r="C175">
            <v>2850105</v>
          </cell>
          <cell r="D175">
            <v>10066</v>
          </cell>
        </row>
        <row r="176">
          <cell r="A176">
            <v>41244</v>
          </cell>
          <cell r="B176">
            <v>190196355.70200005</v>
          </cell>
          <cell r="C176">
            <v>1919721</v>
          </cell>
          <cell r="D176">
            <v>7303</v>
          </cell>
        </row>
        <row r="177">
          <cell r="A177">
            <v>41275</v>
          </cell>
          <cell r="B177">
            <v>224922726.56399995</v>
          </cell>
          <cell r="C177">
            <v>2260447</v>
          </cell>
          <cell r="D177">
            <v>7700</v>
          </cell>
        </row>
        <row r="178">
          <cell r="A178">
            <v>41306</v>
          </cell>
          <cell r="B178">
            <v>287182499.64399999</v>
          </cell>
          <cell r="C178">
            <v>2912335</v>
          </cell>
          <cell r="D178">
            <v>12366</v>
          </cell>
        </row>
        <row r="179">
          <cell r="A179">
            <v>41334</v>
          </cell>
          <cell r="B179">
            <v>308274786.93199998</v>
          </cell>
          <cell r="C179">
            <v>3110682</v>
          </cell>
          <cell r="D179">
            <v>9812</v>
          </cell>
        </row>
        <row r="180">
          <cell r="A180">
            <v>41365</v>
          </cell>
          <cell r="B180">
            <v>186433669.75849998</v>
          </cell>
          <cell r="C180">
            <v>1909131</v>
          </cell>
          <cell r="D180">
            <v>9540</v>
          </cell>
        </row>
        <row r="181">
          <cell r="A181">
            <v>41395</v>
          </cell>
          <cell r="B181">
            <v>248152038.52900004</v>
          </cell>
          <cell r="C181">
            <v>2510197</v>
          </cell>
          <cell r="D181">
            <v>10122</v>
          </cell>
        </row>
        <row r="182">
          <cell r="A182">
            <v>41426</v>
          </cell>
          <cell r="B182">
            <v>243538460.50299996</v>
          </cell>
          <cell r="C182">
            <v>2546853</v>
          </cell>
          <cell r="D182">
            <v>11059</v>
          </cell>
        </row>
        <row r="183">
          <cell r="A183">
            <v>41456</v>
          </cell>
          <cell r="B183">
            <v>232365784.77149999</v>
          </cell>
          <cell r="C183">
            <v>2381769</v>
          </cell>
          <cell r="D183">
            <v>10099</v>
          </cell>
        </row>
        <row r="184">
          <cell r="A184">
            <v>41487</v>
          </cell>
          <cell r="B184">
            <v>252672751.09100002</v>
          </cell>
          <cell r="C184">
            <v>2561583</v>
          </cell>
          <cell r="D184">
            <v>9528</v>
          </cell>
        </row>
        <row r="185">
          <cell r="A185">
            <v>41518</v>
          </cell>
          <cell r="B185">
            <v>259147628.54899999</v>
          </cell>
          <cell r="C185">
            <v>2618388</v>
          </cell>
          <cell r="D185">
            <v>10146</v>
          </cell>
        </row>
        <row r="186">
          <cell r="A186">
            <v>41548</v>
          </cell>
          <cell r="B186">
            <v>265291031.42300004</v>
          </cell>
          <cell r="C186">
            <v>2689998</v>
          </cell>
          <cell r="D186">
            <v>10119</v>
          </cell>
        </row>
        <row r="187">
          <cell r="A187">
            <v>41579</v>
          </cell>
          <cell r="B187">
            <v>311657354.97800004</v>
          </cell>
          <cell r="C187">
            <v>3137235</v>
          </cell>
          <cell r="D187">
            <v>11537</v>
          </cell>
        </row>
        <row r="188">
          <cell r="A188">
            <v>41609</v>
          </cell>
          <cell r="B188">
            <v>223261563.04100001</v>
          </cell>
          <cell r="C188">
            <v>2245911</v>
          </cell>
          <cell r="D188">
            <v>8540</v>
          </cell>
        </row>
        <row r="189">
          <cell r="A189">
            <v>41640</v>
          </cell>
          <cell r="B189">
            <v>186435411.07799998</v>
          </cell>
          <cell r="C189">
            <v>1873139</v>
          </cell>
          <cell r="D189">
            <v>7203</v>
          </cell>
        </row>
        <row r="190">
          <cell r="A190">
            <v>41671</v>
          </cell>
          <cell r="B190">
            <v>246258496.611</v>
          </cell>
          <cell r="C190">
            <v>2485634</v>
          </cell>
          <cell r="D190">
            <v>9154</v>
          </cell>
        </row>
        <row r="191">
          <cell r="A191">
            <v>41699</v>
          </cell>
          <cell r="B191">
            <v>278532131.38799995</v>
          </cell>
          <cell r="C191">
            <v>2796198</v>
          </cell>
          <cell r="D191">
            <v>9076</v>
          </cell>
        </row>
        <row r="192">
          <cell r="A192">
            <v>41730</v>
          </cell>
          <cell r="B192">
            <v>194248681.87699994</v>
          </cell>
          <cell r="C192">
            <v>1965111</v>
          </cell>
          <cell r="D192">
            <v>7866</v>
          </cell>
        </row>
        <row r="193">
          <cell r="A193">
            <v>41760</v>
          </cell>
          <cell r="B193">
            <v>258237831.63799995</v>
          </cell>
          <cell r="C193">
            <v>2590328</v>
          </cell>
          <cell r="D193">
            <v>10342</v>
          </cell>
        </row>
        <row r="194">
          <cell r="A194">
            <v>41791</v>
          </cell>
          <cell r="B194">
            <v>312345664.37100005</v>
          </cell>
          <cell r="C194">
            <v>3133384</v>
          </cell>
          <cell r="D194">
            <v>10636</v>
          </cell>
        </row>
        <row r="195">
          <cell r="A195">
            <v>41821</v>
          </cell>
          <cell r="B195">
            <v>282915774.00849998</v>
          </cell>
          <cell r="C195">
            <v>2790020</v>
          </cell>
          <cell r="D195">
            <v>9962</v>
          </cell>
        </row>
        <row r="196">
          <cell r="A196">
            <v>41852</v>
          </cell>
          <cell r="B196">
            <v>261107032.50099999</v>
          </cell>
          <cell r="C196">
            <v>2565448</v>
          </cell>
          <cell r="D196">
            <v>9845</v>
          </cell>
        </row>
        <row r="197">
          <cell r="A197">
            <v>41883</v>
          </cell>
          <cell r="B197">
            <v>328383673.81400001</v>
          </cell>
          <cell r="C197">
            <v>3275027</v>
          </cell>
          <cell r="D197">
            <v>11829</v>
          </cell>
        </row>
        <row r="198">
          <cell r="A198">
            <v>41913</v>
          </cell>
          <cell r="B198">
            <v>239724199.64800003</v>
          </cell>
          <cell r="C198">
            <v>2393300</v>
          </cell>
          <cell r="D198">
            <v>9223</v>
          </cell>
        </row>
        <row r="199">
          <cell r="A199">
            <v>41944</v>
          </cell>
          <cell r="B199">
            <v>158989375.565</v>
          </cell>
          <cell r="C199">
            <v>1592658</v>
          </cell>
          <cell r="D199">
            <v>7573</v>
          </cell>
        </row>
        <row r="200">
          <cell r="A200">
            <v>41974</v>
          </cell>
          <cell r="B200">
            <v>247890282.70999998</v>
          </cell>
          <cell r="C200">
            <v>2501269</v>
          </cell>
          <cell r="D200">
            <v>9783</v>
          </cell>
        </row>
        <row r="201">
          <cell r="A201">
            <v>42005</v>
          </cell>
          <cell r="B201">
            <v>190683654.41549999</v>
          </cell>
          <cell r="C201">
            <v>1912894</v>
          </cell>
          <cell r="D201">
            <v>7367</v>
          </cell>
        </row>
        <row r="202">
          <cell r="A202">
            <v>42036</v>
          </cell>
          <cell r="B202">
            <v>241072059.889</v>
          </cell>
          <cell r="C202">
            <v>2396663</v>
          </cell>
          <cell r="D202">
            <v>9074</v>
          </cell>
        </row>
        <row r="203">
          <cell r="A203">
            <v>42064</v>
          </cell>
          <cell r="B203">
            <v>233469634.02199998</v>
          </cell>
          <cell r="C203">
            <v>2347847</v>
          </cell>
          <cell r="D203">
            <v>10036</v>
          </cell>
        </row>
        <row r="204">
          <cell r="A204">
            <v>42095</v>
          </cell>
          <cell r="B204">
            <v>202296811.70650002</v>
          </cell>
          <cell r="C204">
            <v>2035843</v>
          </cell>
          <cell r="D204">
            <v>7898</v>
          </cell>
        </row>
        <row r="205">
          <cell r="A205">
            <v>42125</v>
          </cell>
          <cell r="B205">
            <v>216767986.34900004</v>
          </cell>
          <cell r="C205">
            <v>2172349</v>
          </cell>
          <cell r="D205">
            <v>8847</v>
          </cell>
        </row>
        <row r="206">
          <cell r="A206">
            <v>42156</v>
          </cell>
          <cell r="B206">
            <v>216576978.97</v>
          </cell>
          <cell r="C206">
            <v>2228698</v>
          </cell>
          <cell r="D206">
            <v>10003</v>
          </cell>
        </row>
        <row r="207">
          <cell r="A207">
            <v>42186</v>
          </cell>
          <cell r="B207">
            <v>205325574.76499999</v>
          </cell>
          <cell r="C207">
            <v>2099830</v>
          </cell>
          <cell r="D207">
            <v>10137</v>
          </cell>
        </row>
        <row r="208">
          <cell r="A208">
            <v>42217</v>
          </cell>
          <cell r="B208">
            <v>309435811.85200006</v>
          </cell>
          <cell r="C208">
            <v>3139160</v>
          </cell>
          <cell r="D208">
            <v>11241</v>
          </cell>
        </row>
        <row r="209">
          <cell r="A209">
            <v>42248</v>
          </cell>
          <cell r="B209">
            <v>261128171.65799999</v>
          </cell>
          <cell r="C209">
            <v>2679970</v>
          </cell>
          <cell r="D209">
            <v>10098</v>
          </cell>
        </row>
        <row r="210">
          <cell r="A210">
            <v>42278</v>
          </cell>
          <cell r="B210">
            <v>198625609.74750006</v>
          </cell>
          <cell r="C210">
            <v>2059513</v>
          </cell>
          <cell r="D210">
            <v>8651</v>
          </cell>
        </row>
        <row r="211">
          <cell r="A211">
            <v>42309</v>
          </cell>
          <cell r="B211">
            <v>225415875.31000003</v>
          </cell>
          <cell r="C211">
            <v>2293710</v>
          </cell>
          <cell r="D211">
            <v>8289</v>
          </cell>
        </row>
        <row r="212">
          <cell r="A212">
            <v>42339</v>
          </cell>
          <cell r="B212">
            <v>211719366.42500001</v>
          </cell>
          <cell r="C212">
            <v>2183855</v>
          </cell>
          <cell r="D212">
            <v>8899</v>
          </cell>
        </row>
        <row r="213">
          <cell r="A213">
            <v>42370</v>
          </cell>
          <cell r="B213">
            <v>158836911.48899999</v>
          </cell>
          <cell r="C213">
            <v>1693132</v>
          </cell>
          <cell r="D213">
            <v>6894</v>
          </cell>
        </row>
        <row r="214">
          <cell r="A214">
            <v>42401</v>
          </cell>
          <cell r="B214">
            <v>64225756.987000003</v>
          </cell>
          <cell r="C214">
            <v>632617</v>
          </cell>
          <cell r="D214">
            <v>2427</v>
          </cell>
        </row>
        <row r="215">
          <cell r="A215">
            <v>42430</v>
          </cell>
          <cell r="B215">
            <v>86429027.620000005</v>
          </cell>
          <cell r="C215">
            <v>853354</v>
          </cell>
          <cell r="D215">
            <v>3008</v>
          </cell>
        </row>
        <row r="216">
          <cell r="A216">
            <v>42461</v>
          </cell>
          <cell r="B216">
            <v>71029464.11500001</v>
          </cell>
          <cell r="C216">
            <v>700885</v>
          </cell>
          <cell r="D216">
            <v>2562</v>
          </cell>
        </row>
        <row r="217">
          <cell r="A217">
            <v>42491</v>
          </cell>
          <cell r="B217">
            <v>103605246.71900001</v>
          </cell>
          <cell r="C217">
            <v>1019755</v>
          </cell>
          <cell r="D217">
            <v>3163</v>
          </cell>
        </row>
        <row r="218">
          <cell r="A218">
            <v>42522</v>
          </cell>
          <cell r="B218">
            <v>98268740.386000007</v>
          </cell>
          <cell r="C218">
            <v>970971</v>
          </cell>
          <cell r="D218">
            <v>3302</v>
          </cell>
        </row>
        <row r="219">
          <cell r="A219">
            <v>42552</v>
          </cell>
          <cell r="B219">
            <v>74353580.517999992</v>
          </cell>
          <cell r="C219">
            <v>733178</v>
          </cell>
          <cell r="D219">
            <v>2507</v>
          </cell>
        </row>
        <row r="220">
          <cell r="A220">
            <v>42583</v>
          </cell>
          <cell r="B220">
            <v>58969386.829000004</v>
          </cell>
          <cell r="C220">
            <v>578362</v>
          </cell>
          <cell r="D220">
            <v>2246</v>
          </cell>
        </row>
        <row r="221">
          <cell r="A221">
            <v>42614</v>
          </cell>
          <cell r="B221">
            <v>70303251.694000006</v>
          </cell>
          <cell r="C221">
            <v>693418</v>
          </cell>
          <cell r="D221">
            <v>2587</v>
          </cell>
        </row>
        <row r="222">
          <cell r="A222">
            <v>42644</v>
          </cell>
          <cell r="B222">
            <v>62296026.153500006</v>
          </cell>
          <cell r="C222">
            <v>613667</v>
          </cell>
          <cell r="D222">
            <v>2219</v>
          </cell>
        </row>
        <row r="223">
          <cell r="A223">
            <v>42675</v>
          </cell>
          <cell r="B223">
            <v>74141901.239000008</v>
          </cell>
          <cell r="C223">
            <v>730282</v>
          </cell>
          <cell r="D223">
            <v>2362</v>
          </cell>
        </row>
        <row r="224">
          <cell r="A224">
            <v>42705</v>
          </cell>
          <cell r="B224">
            <v>72329763.571999997</v>
          </cell>
          <cell r="C224">
            <v>713527</v>
          </cell>
          <cell r="D224">
            <v>2777</v>
          </cell>
        </row>
        <row r="225">
          <cell r="A225">
            <v>42736</v>
          </cell>
          <cell r="B225">
            <v>58996352.851000011</v>
          </cell>
          <cell r="C225">
            <v>581339</v>
          </cell>
          <cell r="D225">
            <v>2579</v>
          </cell>
        </row>
        <row r="226">
          <cell r="A226">
            <v>42767</v>
          </cell>
          <cell r="B226">
            <v>137190640.21499997</v>
          </cell>
          <cell r="C226">
            <v>1353395</v>
          </cell>
          <cell r="D226">
            <v>3235</v>
          </cell>
        </row>
        <row r="227">
          <cell r="A227">
            <v>42795</v>
          </cell>
          <cell r="B227">
            <v>133133219.62300003</v>
          </cell>
          <cell r="C227">
            <v>1313805</v>
          </cell>
          <cell r="D227">
            <v>2932</v>
          </cell>
        </row>
        <row r="228">
          <cell r="A228">
            <v>42826</v>
          </cell>
          <cell r="B228">
            <v>65988682.483500004</v>
          </cell>
          <cell r="C228">
            <v>649339</v>
          </cell>
          <cell r="D228">
            <v>2167</v>
          </cell>
        </row>
        <row r="229">
          <cell r="A229">
            <v>42856</v>
          </cell>
          <cell r="B229">
            <v>100007078.56000002</v>
          </cell>
          <cell r="C229">
            <v>988329</v>
          </cell>
          <cell r="D229">
            <v>2876</v>
          </cell>
        </row>
        <row r="230">
          <cell r="A230">
            <v>42887</v>
          </cell>
          <cell r="B230">
            <v>49781040.806999996</v>
          </cell>
          <cell r="C230">
            <v>489505</v>
          </cell>
          <cell r="D230">
            <v>1903</v>
          </cell>
        </row>
        <row r="231">
          <cell r="A231">
            <v>42917</v>
          </cell>
          <cell r="B231">
            <v>47120511.606000006</v>
          </cell>
          <cell r="C231">
            <v>462280</v>
          </cell>
          <cell r="D231">
            <v>1491</v>
          </cell>
        </row>
        <row r="232">
          <cell r="A232">
            <v>42948</v>
          </cell>
          <cell r="B232">
            <v>33769037.181999996</v>
          </cell>
          <cell r="C232">
            <v>329763</v>
          </cell>
          <cell r="D232">
            <v>1006</v>
          </cell>
        </row>
        <row r="233">
          <cell r="A233">
            <v>42979</v>
          </cell>
          <cell r="B233">
            <v>26601551.027499996</v>
          </cell>
          <cell r="C233">
            <v>259858</v>
          </cell>
          <cell r="D233">
            <v>1027</v>
          </cell>
        </row>
        <row r="234">
          <cell r="A234">
            <v>43009</v>
          </cell>
          <cell r="B234">
            <v>15941588.097000003</v>
          </cell>
          <cell r="C234">
            <v>155944</v>
          </cell>
          <cell r="D234">
            <v>740</v>
          </cell>
        </row>
        <row r="235">
          <cell r="A235">
            <v>43040</v>
          </cell>
          <cell r="B235">
            <v>34092920.167999998</v>
          </cell>
          <cell r="C235">
            <v>334457</v>
          </cell>
          <cell r="D235">
            <v>1048</v>
          </cell>
        </row>
        <row r="236">
          <cell r="A236">
            <v>43070</v>
          </cell>
          <cell r="B236">
            <v>17326903.129000001</v>
          </cell>
          <cell r="C236">
            <v>170285</v>
          </cell>
          <cell r="D236">
            <v>802</v>
          </cell>
        </row>
        <row r="237">
          <cell r="A237">
            <v>43101</v>
          </cell>
          <cell r="B237">
            <v>20514265.788999997</v>
          </cell>
          <cell r="C237">
            <v>201305</v>
          </cell>
          <cell r="D237">
            <v>662</v>
          </cell>
        </row>
        <row r="238">
          <cell r="A238">
            <v>43132</v>
          </cell>
          <cell r="B238">
            <v>22003482.170000002</v>
          </cell>
          <cell r="C238">
            <v>216397</v>
          </cell>
          <cell r="D238">
            <v>936</v>
          </cell>
        </row>
        <row r="239">
          <cell r="A239">
            <v>43160</v>
          </cell>
          <cell r="B239">
            <v>44396716.952000007</v>
          </cell>
          <cell r="C239">
            <v>439081</v>
          </cell>
          <cell r="D239">
            <v>1018</v>
          </cell>
        </row>
        <row r="240">
          <cell r="A240">
            <v>43191</v>
          </cell>
          <cell r="B240">
            <v>34640508.484999999</v>
          </cell>
          <cell r="C240">
            <v>342333</v>
          </cell>
          <cell r="D240">
            <v>896</v>
          </cell>
        </row>
        <row r="241">
          <cell r="A241">
            <v>43221</v>
          </cell>
          <cell r="B241">
            <v>36563444.950000003</v>
          </cell>
          <cell r="C241">
            <v>361927</v>
          </cell>
          <cell r="D241">
            <v>1169</v>
          </cell>
        </row>
        <row r="242">
          <cell r="A242">
            <v>43252</v>
          </cell>
          <cell r="B242">
            <v>37850309.041999996</v>
          </cell>
          <cell r="C242">
            <v>376663</v>
          </cell>
          <cell r="D242">
            <v>1054</v>
          </cell>
        </row>
        <row r="243">
          <cell r="A243">
            <v>43282</v>
          </cell>
          <cell r="B243">
            <v>26823093.116999999</v>
          </cell>
          <cell r="C243">
            <v>265356</v>
          </cell>
          <cell r="D243">
            <v>1031</v>
          </cell>
        </row>
        <row r="244">
          <cell r="A244">
            <v>43313</v>
          </cell>
          <cell r="B244">
            <v>17039865.423</v>
          </cell>
          <cell r="C244">
            <v>167292</v>
          </cell>
          <cell r="D244">
            <v>708</v>
          </cell>
        </row>
        <row r="245">
          <cell r="A245">
            <v>43344</v>
          </cell>
          <cell r="B245">
            <v>9895745.4589999989</v>
          </cell>
          <cell r="C245">
            <v>97447</v>
          </cell>
          <cell r="D245">
            <v>473</v>
          </cell>
        </row>
        <row r="246">
          <cell r="A246">
            <v>43374</v>
          </cell>
          <cell r="B246">
            <v>15175615.1425</v>
          </cell>
          <cell r="C246">
            <v>149723</v>
          </cell>
          <cell r="D246">
            <v>462</v>
          </cell>
        </row>
        <row r="247">
          <cell r="A247">
            <v>43405</v>
          </cell>
          <cell r="B247">
            <v>6839528.6060000006</v>
          </cell>
          <cell r="C247">
            <v>67096</v>
          </cell>
          <cell r="D247">
            <v>350</v>
          </cell>
        </row>
        <row r="248">
          <cell r="A248">
            <v>43435</v>
          </cell>
          <cell r="B248">
            <v>7275609.6470000008</v>
          </cell>
          <cell r="C248">
            <v>71285</v>
          </cell>
          <cell r="D248">
            <v>233</v>
          </cell>
        </row>
        <row r="249">
          <cell r="A249">
            <v>43466</v>
          </cell>
          <cell r="B249">
            <v>7972842.6699999981</v>
          </cell>
          <cell r="C249">
            <v>78353</v>
          </cell>
          <cell r="D249">
            <v>247</v>
          </cell>
        </row>
        <row r="250">
          <cell r="A250">
            <v>43497</v>
          </cell>
          <cell r="B250">
            <v>12928847.791999999</v>
          </cell>
          <cell r="C250">
            <v>127373</v>
          </cell>
          <cell r="D250">
            <v>253</v>
          </cell>
        </row>
        <row r="251">
          <cell r="A251">
            <v>43525</v>
          </cell>
          <cell r="B251">
            <v>9040675.2120000012</v>
          </cell>
          <cell r="C251">
            <v>88555</v>
          </cell>
          <cell r="D251">
            <v>284</v>
          </cell>
        </row>
        <row r="252">
          <cell r="A252">
            <v>43556</v>
          </cell>
          <cell r="B252">
            <v>5681594.5150000006</v>
          </cell>
          <cell r="C252">
            <v>55951</v>
          </cell>
          <cell r="D252">
            <v>247</v>
          </cell>
        </row>
        <row r="253">
          <cell r="A253">
            <v>43586</v>
          </cell>
          <cell r="B253">
            <v>10009626.276000001</v>
          </cell>
          <cell r="C253">
            <v>98923</v>
          </cell>
          <cell r="D253">
            <v>318</v>
          </cell>
        </row>
        <row r="254">
          <cell r="A254">
            <v>43617</v>
          </cell>
          <cell r="B254">
            <v>6769734.5779999997</v>
          </cell>
          <cell r="C254">
            <v>65623</v>
          </cell>
          <cell r="D254">
            <v>354</v>
          </cell>
        </row>
        <row r="255">
          <cell r="A255">
            <v>43647</v>
          </cell>
          <cell r="B255">
            <v>13678155.852</v>
          </cell>
          <cell r="C255">
            <v>134127</v>
          </cell>
          <cell r="D255">
            <v>437</v>
          </cell>
        </row>
        <row r="256">
          <cell r="A256">
            <v>43678</v>
          </cell>
          <cell r="B256">
            <v>5809881.1909999996</v>
          </cell>
          <cell r="C256">
            <v>56690</v>
          </cell>
          <cell r="D256">
            <v>349</v>
          </cell>
        </row>
        <row r="257">
          <cell r="A257">
            <v>43709</v>
          </cell>
          <cell r="B257">
            <v>4322205.5760000004</v>
          </cell>
          <cell r="C257">
            <v>42398</v>
          </cell>
          <cell r="D257">
            <v>256</v>
          </cell>
        </row>
        <row r="258">
          <cell r="A258">
            <v>43739</v>
          </cell>
          <cell r="B258">
            <v>8249533.0640000002</v>
          </cell>
          <cell r="C258">
            <v>81601</v>
          </cell>
          <cell r="D258">
            <v>380</v>
          </cell>
        </row>
        <row r="259">
          <cell r="A259">
            <v>43770</v>
          </cell>
          <cell r="B259">
            <v>7974744.8569999998</v>
          </cell>
          <cell r="C259">
            <v>78802</v>
          </cell>
          <cell r="D259">
            <v>389</v>
          </cell>
        </row>
        <row r="260">
          <cell r="A260">
            <v>43800</v>
          </cell>
          <cell r="B260">
            <v>5517573.6509999996</v>
          </cell>
          <cell r="C260">
            <v>54254</v>
          </cell>
          <cell r="D260">
            <v>310</v>
          </cell>
        </row>
        <row r="261">
          <cell r="A261">
            <v>43831</v>
          </cell>
          <cell r="B261">
            <v>5174201.8480000002</v>
          </cell>
          <cell r="C261">
            <v>50846</v>
          </cell>
          <cell r="D261">
            <v>265</v>
          </cell>
        </row>
        <row r="262">
          <cell r="A262">
            <v>43862</v>
          </cell>
          <cell r="B262">
            <v>4828767.3650000002</v>
          </cell>
          <cell r="C262">
            <v>47520</v>
          </cell>
          <cell r="D262">
            <v>292</v>
          </cell>
        </row>
        <row r="263">
          <cell r="A263">
            <v>43891</v>
          </cell>
          <cell r="B263">
            <v>5352284.4479999999</v>
          </cell>
          <cell r="C263">
            <v>55187</v>
          </cell>
          <cell r="D263">
            <v>330</v>
          </cell>
        </row>
        <row r="264">
          <cell r="A264">
            <v>43922</v>
          </cell>
          <cell r="B264">
            <v>5029641.8839999987</v>
          </cell>
          <cell r="C264">
            <v>55956</v>
          </cell>
          <cell r="D264">
            <v>183</v>
          </cell>
        </row>
        <row r="265">
          <cell r="A265">
            <v>43952</v>
          </cell>
          <cell r="B265">
            <v>3943668.8160000001</v>
          </cell>
          <cell r="C265">
            <v>40718</v>
          </cell>
          <cell r="D265">
            <v>221</v>
          </cell>
        </row>
        <row r="266">
          <cell r="A266">
            <v>43983</v>
          </cell>
          <cell r="B266">
            <v>3090482.3330000006</v>
          </cell>
          <cell r="C266">
            <v>31431</v>
          </cell>
          <cell r="D266">
            <v>237</v>
          </cell>
        </row>
        <row r="267">
          <cell r="A267">
            <v>44013</v>
          </cell>
          <cell r="B267">
            <v>5133782</v>
          </cell>
          <cell r="C267">
            <v>52035</v>
          </cell>
          <cell r="D267">
            <v>265</v>
          </cell>
        </row>
        <row r="268">
          <cell r="A268">
            <v>44044</v>
          </cell>
          <cell r="B268">
            <v>3157981.9240000001</v>
          </cell>
          <cell r="C268">
            <v>31930</v>
          </cell>
          <cell r="D268">
            <v>201</v>
          </cell>
        </row>
        <row r="269">
          <cell r="A269">
            <v>44075</v>
          </cell>
          <cell r="B269">
            <v>3920336.9040000001</v>
          </cell>
          <cell r="C269">
            <v>39562</v>
          </cell>
          <cell r="D269">
            <v>218</v>
          </cell>
        </row>
        <row r="270">
          <cell r="A270">
            <v>44105</v>
          </cell>
          <cell r="B270">
            <v>3200033.5600000005</v>
          </cell>
          <cell r="C270">
            <v>32426</v>
          </cell>
          <cell r="D270">
            <v>171</v>
          </cell>
        </row>
        <row r="271">
          <cell r="A271">
            <v>44136</v>
          </cell>
          <cell r="B271">
            <v>3582339.6310000001</v>
          </cell>
          <cell r="C271">
            <v>36413</v>
          </cell>
          <cell r="D271">
            <v>207</v>
          </cell>
        </row>
        <row r="272">
          <cell r="A272">
            <v>44166</v>
          </cell>
          <cell r="B272">
            <v>2359370.1280000005</v>
          </cell>
          <cell r="C272">
            <v>24163</v>
          </cell>
          <cell r="D272">
            <v>210</v>
          </cell>
        </row>
        <row r="273">
          <cell r="A273">
            <v>44197</v>
          </cell>
          <cell r="B273">
            <v>1768413.38</v>
          </cell>
          <cell r="C273">
            <v>18100</v>
          </cell>
          <cell r="D273">
            <v>150</v>
          </cell>
        </row>
        <row r="274">
          <cell r="A274">
            <v>44228</v>
          </cell>
          <cell r="B274">
            <v>3923798.0039999997</v>
          </cell>
          <cell r="C274">
            <v>39691</v>
          </cell>
          <cell r="D274">
            <v>179</v>
          </cell>
        </row>
      </sheetData>
      <sheetData sheetId="9">
        <row r="1">
          <cell r="A1" t="str">
            <v>Date</v>
          </cell>
          <cell r="B1" t="str">
            <v>Value</v>
          </cell>
          <cell r="C1" t="str">
            <v>Volume</v>
          </cell>
          <cell r="D1" t="str">
            <v>Trades</v>
          </cell>
        </row>
        <row r="2">
          <cell r="A2">
            <v>33451</v>
          </cell>
          <cell r="B2">
            <v>1894.86</v>
          </cell>
          <cell r="C2">
            <v>11999</v>
          </cell>
          <cell r="D2">
            <v>5</v>
          </cell>
        </row>
        <row r="3">
          <cell r="A3">
            <v>33482</v>
          </cell>
          <cell r="B3">
            <v>127080</v>
          </cell>
          <cell r="C3">
            <v>704000</v>
          </cell>
          <cell r="D3">
            <v>8</v>
          </cell>
        </row>
        <row r="4">
          <cell r="A4">
            <v>33878</v>
          </cell>
          <cell r="B4">
            <v>76000</v>
          </cell>
          <cell r="C4">
            <v>400000</v>
          </cell>
          <cell r="D4">
            <v>2</v>
          </cell>
        </row>
        <row r="5">
          <cell r="A5">
            <v>33543</v>
          </cell>
          <cell r="B5">
            <v>4319.2</v>
          </cell>
          <cell r="C5">
            <v>24245</v>
          </cell>
          <cell r="D5">
            <v>5</v>
          </cell>
        </row>
        <row r="6">
          <cell r="A6">
            <v>33573</v>
          </cell>
          <cell r="B6">
            <v>21714.48</v>
          </cell>
          <cell r="C6">
            <v>109144</v>
          </cell>
          <cell r="D6">
            <v>5</v>
          </cell>
        </row>
        <row r="7">
          <cell r="A7">
            <v>33604</v>
          </cell>
          <cell r="B7">
            <v>0</v>
          </cell>
          <cell r="C7">
            <v>0</v>
          </cell>
          <cell r="D7">
            <v>0</v>
          </cell>
        </row>
        <row r="8">
          <cell r="A8">
            <v>33635</v>
          </cell>
          <cell r="B8">
            <v>489.82</v>
          </cell>
          <cell r="C8">
            <v>2499</v>
          </cell>
          <cell r="D8">
            <v>2</v>
          </cell>
        </row>
        <row r="9">
          <cell r="A9">
            <v>33664</v>
          </cell>
          <cell r="B9">
            <v>0</v>
          </cell>
          <cell r="C9">
            <v>0</v>
          </cell>
          <cell r="D9">
            <v>0</v>
          </cell>
        </row>
        <row r="10">
          <cell r="A10">
            <v>33695</v>
          </cell>
          <cell r="B10">
            <v>0</v>
          </cell>
          <cell r="C10">
            <v>0</v>
          </cell>
          <cell r="D10">
            <v>0</v>
          </cell>
        </row>
        <row r="11">
          <cell r="A11">
            <v>33725</v>
          </cell>
          <cell r="B11">
            <v>67369.83</v>
          </cell>
          <cell r="C11">
            <v>326999</v>
          </cell>
          <cell r="D11">
            <v>6</v>
          </cell>
        </row>
        <row r="12">
          <cell r="A12">
            <v>33756</v>
          </cell>
          <cell r="B12">
            <v>0</v>
          </cell>
          <cell r="C12">
            <v>0</v>
          </cell>
          <cell r="D12">
            <v>0</v>
          </cell>
        </row>
        <row r="13">
          <cell r="A13">
            <v>33786</v>
          </cell>
          <cell r="B13">
            <v>319.68</v>
          </cell>
          <cell r="C13">
            <v>1998</v>
          </cell>
          <cell r="D13">
            <v>1</v>
          </cell>
        </row>
        <row r="14">
          <cell r="A14">
            <v>33817</v>
          </cell>
          <cell r="B14">
            <v>32959.620000000003</v>
          </cell>
          <cell r="C14">
            <v>164998</v>
          </cell>
          <cell r="D14">
            <v>8</v>
          </cell>
        </row>
        <row r="15">
          <cell r="A15">
            <v>33848</v>
          </cell>
          <cell r="B15">
            <v>0</v>
          </cell>
          <cell r="C15">
            <v>0</v>
          </cell>
          <cell r="D15">
            <v>0</v>
          </cell>
        </row>
        <row r="16">
          <cell r="A16">
            <v>33878</v>
          </cell>
          <cell r="B16">
            <v>0</v>
          </cell>
          <cell r="C16">
            <v>0</v>
          </cell>
          <cell r="D16">
            <v>0</v>
          </cell>
        </row>
        <row r="17">
          <cell r="A17">
            <v>33909</v>
          </cell>
          <cell r="B17">
            <v>0</v>
          </cell>
          <cell r="C17">
            <v>0</v>
          </cell>
          <cell r="D17">
            <v>0</v>
          </cell>
        </row>
        <row r="18">
          <cell r="A18">
            <v>33939</v>
          </cell>
          <cell r="B18">
            <v>1822438.84</v>
          </cell>
          <cell r="C18">
            <v>1727499</v>
          </cell>
          <cell r="D18">
            <v>72</v>
          </cell>
        </row>
        <row r="19">
          <cell r="A19">
            <v>33970</v>
          </cell>
          <cell r="B19">
            <v>1457793.75</v>
          </cell>
          <cell r="C19">
            <v>1366400</v>
          </cell>
          <cell r="D19">
            <v>89</v>
          </cell>
        </row>
        <row r="20">
          <cell r="A20">
            <v>34001</v>
          </cell>
          <cell r="B20">
            <v>1422471.28</v>
          </cell>
          <cell r="C20">
            <v>1680299</v>
          </cell>
          <cell r="D20">
            <v>84</v>
          </cell>
        </row>
        <row r="21">
          <cell r="A21">
            <v>34029</v>
          </cell>
          <cell r="B21">
            <v>1267392.23</v>
          </cell>
          <cell r="C21">
            <v>1099500</v>
          </cell>
          <cell r="D21">
            <v>55</v>
          </cell>
        </row>
        <row r="22">
          <cell r="A22">
            <v>34060</v>
          </cell>
          <cell r="B22">
            <v>2191147.6</v>
          </cell>
          <cell r="C22">
            <v>2003600</v>
          </cell>
          <cell r="D22">
            <v>101</v>
          </cell>
        </row>
        <row r="23">
          <cell r="A23">
            <v>34090</v>
          </cell>
          <cell r="B23">
            <v>8250886.2999999998</v>
          </cell>
          <cell r="C23">
            <v>7798400</v>
          </cell>
          <cell r="D23">
            <v>101</v>
          </cell>
        </row>
        <row r="24">
          <cell r="A24">
            <v>34121</v>
          </cell>
          <cell r="B24">
            <v>4994532.5</v>
          </cell>
          <cell r="C24">
            <v>4704000</v>
          </cell>
          <cell r="D24">
            <v>81</v>
          </cell>
        </row>
        <row r="25">
          <cell r="A25">
            <v>34151</v>
          </cell>
          <cell r="B25">
            <v>1714275.06</v>
          </cell>
          <cell r="C25">
            <v>1504098</v>
          </cell>
          <cell r="D25">
            <v>86</v>
          </cell>
        </row>
        <row r="26">
          <cell r="A26">
            <v>34182</v>
          </cell>
          <cell r="B26">
            <v>6488275.4699999997</v>
          </cell>
          <cell r="C26">
            <v>5826849</v>
          </cell>
          <cell r="D26">
            <v>81</v>
          </cell>
        </row>
        <row r="27">
          <cell r="A27">
            <v>34213</v>
          </cell>
          <cell r="B27">
            <v>6515022.6799999997</v>
          </cell>
          <cell r="C27">
            <v>5794198</v>
          </cell>
          <cell r="D27">
            <v>49</v>
          </cell>
        </row>
        <row r="28">
          <cell r="A28">
            <v>34243</v>
          </cell>
          <cell r="B28">
            <v>2985755</v>
          </cell>
          <cell r="C28">
            <v>2629000</v>
          </cell>
          <cell r="D28">
            <v>58</v>
          </cell>
        </row>
        <row r="29">
          <cell r="A29">
            <v>34274</v>
          </cell>
          <cell r="B29">
            <v>1191155.3400000001</v>
          </cell>
          <cell r="C29">
            <v>1026400</v>
          </cell>
          <cell r="D29">
            <v>65</v>
          </cell>
        </row>
        <row r="30">
          <cell r="A30">
            <v>34304</v>
          </cell>
          <cell r="B30">
            <v>1029496.5</v>
          </cell>
          <cell r="C30">
            <v>884200</v>
          </cell>
          <cell r="D30">
            <v>61</v>
          </cell>
        </row>
        <row r="31">
          <cell r="A31">
            <v>34335</v>
          </cell>
          <cell r="B31">
            <v>981292.46</v>
          </cell>
          <cell r="C31">
            <v>903597</v>
          </cell>
          <cell r="D31">
            <v>67</v>
          </cell>
        </row>
        <row r="32">
          <cell r="A32">
            <v>34366</v>
          </cell>
          <cell r="B32">
            <v>1721313.44</v>
          </cell>
          <cell r="C32">
            <v>4816900</v>
          </cell>
          <cell r="D32">
            <v>65</v>
          </cell>
        </row>
        <row r="33">
          <cell r="A33">
            <v>34394</v>
          </cell>
          <cell r="B33">
            <v>23457945.98</v>
          </cell>
          <cell r="C33">
            <v>24369900</v>
          </cell>
          <cell r="D33">
            <v>1061</v>
          </cell>
        </row>
        <row r="34">
          <cell r="A34">
            <v>34425</v>
          </cell>
          <cell r="B34">
            <v>7557779.7999999998</v>
          </cell>
          <cell r="C34">
            <v>8938752</v>
          </cell>
          <cell r="D34">
            <v>521</v>
          </cell>
        </row>
        <row r="35">
          <cell r="A35">
            <v>34455</v>
          </cell>
          <cell r="B35">
            <v>7809385.1699999999</v>
          </cell>
          <cell r="C35">
            <v>8006100</v>
          </cell>
          <cell r="D35">
            <v>553</v>
          </cell>
        </row>
        <row r="36">
          <cell r="A36">
            <v>34486</v>
          </cell>
          <cell r="B36">
            <v>6829944.1600000001</v>
          </cell>
          <cell r="C36">
            <v>6814700</v>
          </cell>
          <cell r="D36">
            <v>462</v>
          </cell>
        </row>
        <row r="37">
          <cell r="A37">
            <v>34516</v>
          </cell>
          <cell r="B37">
            <v>3582124.79</v>
          </cell>
          <cell r="C37">
            <v>3595300</v>
          </cell>
          <cell r="D37">
            <v>333</v>
          </cell>
        </row>
        <row r="38">
          <cell r="A38">
            <v>34547</v>
          </cell>
          <cell r="B38">
            <v>3418191</v>
          </cell>
          <cell r="C38">
            <v>3533100</v>
          </cell>
          <cell r="D38">
            <v>284</v>
          </cell>
        </row>
        <row r="39">
          <cell r="A39">
            <v>34578</v>
          </cell>
          <cell r="B39">
            <v>3977038.39</v>
          </cell>
          <cell r="C39">
            <v>4155800</v>
          </cell>
          <cell r="D39">
            <v>289</v>
          </cell>
        </row>
        <row r="40">
          <cell r="A40">
            <v>34608</v>
          </cell>
          <cell r="B40">
            <v>3101127.74</v>
          </cell>
          <cell r="C40">
            <v>3312500</v>
          </cell>
          <cell r="D40">
            <v>267</v>
          </cell>
        </row>
        <row r="41">
          <cell r="A41">
            <v>34639</v>
          </cell>
          <cell r="B41">
            <v>2602837.7000000002</v>
          </cell>
          <cell r="C41">
            <v>2786500</v>
          </cell>
          <cell r="D41">
            <v>244</v>
          </cell>
        </row>
        <row r="42">
          <cell r="A42">
            <v>34669</v>
          </cell>
          <cell r="B42">
            <v>4479229.66</v>
          </cell>
          <cell r="C42">
            <v>4835400</v>
          </cell>
          <cell r="D42">
            <v>134</v>
          </cell>
        </row>
        <row r="43">
          <cell r="A43">
            <v>34700</v>
          </cell>
          <cell r="B43">
            <v>7434837.5499999998</v>
          </cell>
          <cell r="C43">
            <v>8368200</v>
          </cell>
          <cell r="D43">
            <v>128</v>
          </cell>
        </row>
        <row r="44">
          <cell r="A44">
            <v>34731</v>
          </cell>
          <cell r="B44">
            <v>2949727.71</v>
          </cell>
          <cell r="C44">
            <v>3301300</v>
          </cell>
          <cell r="D44">
            <v>196</v>
          </cell>
        </row>
        <row r="45">
          <cell r="A45">
            <v>34759</v>
          </cell>
          <cell r="B45">
            <v>3879741.75</v>
          </cell>
          <cell r="C45">
            <v>4018100</v>
          </cell>
          <cell r="D45">
            <v>243</v>
          </cell>
        </row>
        <row r="46">
          <cell r="A46">
            <v>34790</v>
          </cell>
          <cell r="B46">
            <v>1433978.26</v>
          </cell>
          <cell r="C46">
            <v>1507900</v>
          </cell>
          <cell r="D46">
            <v>131</v>
          </cell>
        </row>
        <row r="47">
          <cell r="A47">
            <v>34820</v>
          </cell>
          <cell r="B47">
            <v>4317141.09</v>
          </cell>
          <cell r="C47">
            <v>4394000</v>
          </cell>
          <cell r="D47">
            <v>247</v>
          </cell>
        </row>
        <row r="48">
          <cell r="A48">
            <v>34851</v>
          </cell>
          <cell r="B48">
            <v>5039071.18</v>
          </cell>
          <cell r="C48">
            <v>5024400</v>
          </cell>
          <cell r="D48">
            <v>275</v>
          </cell>
        </row>
        <row r="49">
          <cell r="A49">
            <v>34881</v>
          </cell>
          <cell r="B49">
            <v>9559635.5899999999</v>
          </cell>
          <cell r="C49">
            <v>9569900</v>
          </cell>
          <cell r="D49">
            <v>378</v>
          </cell>
        </row>
        <row r="50">
          <cell r="A50">
            <v>34912</v>
          </cell>
          <cell r="B50">
            <v>8826659.1099999994</v>
          </cell>
          <cell r="C50">
            <v>8821400</v>
          </cell>
          <cell r="D50">
            <v>405</v>
          </cell>
        </row>
        <row r="51">
          <cell r="A51">
            <v>34943</v>
          </cell>
          <cell r="B51">
            <v>7025099.8300000001</v>
          </cell>
          <cell r="C51">
            <v>7047000</v>
          </cell>
          <cell r="D51">
            <v>378</v>
          </cell>
        </row>
        <row r="52">
          <cell r="A52">
            <v>34973</v>
          </cell>
          <cell r="B52">
            <v>11549669.300000001</v>
          </cell>
          <cell r="C52">
            <v>11614700</v>
          </cell>
          <cell r="D52">
            <v>252</v>
          </cell>
        </row>
        <row r="53">
          <cell r="A53">
            <v>35004</v>
          </cell>
          <cell r="B53">
            <v>9130553.3499999996</v>
          </cell>
          <cell r="C53">
            <v>8983300</v>
          </cell>
          <cell r="D53">
            <v>206</v>
          </cell>
        </row>
        <row r="54">
          <cell r="A54">
            <v>35034</v>
          </cell>
          <cell r="B54">
            <v>3210815.2</v>
          </cell>
          <cell r="C54">
            <v>38773</v>
          </cell>
          <cell r="D54">
            <v>208</v>
          </cell>
        </row>
        <row r="55">
          <cell r="A55">
            <v>35065</v>
          </cell>
          <cell r="B55">
            <v>2866284.05</v>
          </cell>
          <cell r="C55">
            <v>27256</v>
          </cell>
          <cell r="D55">
            <v>213</v>
          </cell>
        </row>
        <row r="56">
          <cell r="A56">
            <v>35096</v>
          </cell>
          <cell r="B56">
            <v>3426340.46</v>
          </cell>
          <cell r="C56">
            <v>33359</v>
          </cell>
          <cell r="D56">
            <v>227</v>
          </cell>
        </row>
        <row r="57">
          <cell r="A57">
            <v>35125</v>
          </cell>
          <cell r="B57">
            <v>5259976.49</v>
          </cell>
          <cell r="C57">
            <v>50557</v>
          </cell>
          <cell r="D57">
            <v>269</v>
          </cell>
        </row>
        <row r="58">
          <cell r="A58">
            <v>35156</v>
          </cell>
          <cell r="B58">
            <v>3368433.54</v>
          </cell>
          <cell r="C58">
            <v>32811</v>
          </cell>
          <cell r="D58">
            <v>283</v>
          </cell>
        </row>
        <row r="59">
          <cell r="A59">
            <v>35186</v>
          </cell>
          <cell r="B59">
            <v>3428173.19</v>
          </cell>
          <cell r="C59">
            <v>33080</v>
          </cell>
          <cell r="D59">
            <v>224</v>
          </cell>
        </row>
        <row r="60">
          <cell r="A60">
            <v>35217</v>
          </cell>
          <cell r="B60">
            <v>2300286.9700000002</v>
          </cell>
          <cell r="C60">
            <v>22183</v>
          </cell>
          <cell r="D60">
            <v>201</v>
          </cell>
        </row>
        <row r="61">
          <cell r="A61">
            <v>35247</v>
          </cell>
          <cell r="B61">
            <v>7191175.2000000002</v>
          </cell>
          <cell r="C61">
            <v>70256</v>
          </cell>
          <cell r="D61">
            <v>246</v>
          </cell>
        </row>
        <row r="62">
          <cell r="A62">
            <v>35278</v>
          </cell>
          <cell r="B62">
            <v>26038799.18</v>
          </cell>
          <cell r="C62">
            <v>268099</v>
          </cell>
          <cell r="D62">
            <v>846</v>
          </cell>
        </row>
        <row r="63">
          <cell r="A63">
            <v>35309</v>
          </cell>
          <cell r="B63">
            <v>28544230.629999999</v>
          </cell>
          <cell r="C63">
            <v>295440</v>
          </cell>
          <cell r="D63">
            <v>894</v>
          </cell>
        </row>
        <row r="64">
          <cell r="A64">
            <v>35339</v>
          </cell>
          <cell r="B64">
            <v>25630202.73</v>
          </cell>
          <cell r="C64">
            <v>258692</v>
          </cell>
          <cell r="D64">
            <v>951</v>
          </cell>
        </row>
        <row r="65">
          <cell r="A65">
            <v>35370</v>
          </cell>
          <cell r="B65">
            <v>64839242.960000001</v>
          </cell>
          <cell r="C65">
            <v>650040</v>
          </cell>
          <cell r="D65">
            <v>921</v>
          </cell>
        </row>
        <row r="66">
          <cell r="A66">
            <v>35400</v>
          </cell>
          <cell r="B66">
            <v>21117410.399999999</v>
          </cell>
          <cell r="C66">
            <v>208687</v>
          </cell>
          <cell r="D66">
            <v>536</v>
          </cell>
        </row>
        <row r="67">
          <cell r="A67">
            <v>35431</v>
          </cell>
          <cell r="B67">
            <v>9980174.7799999993</v>
          </cell>
          <cell r="C67">
            <v>95732</v>
          </cell>
          <cell r="D67">
            <v>581</v>
          </cell>
        </row>
        <row r="68">
          <cell r="A68">
            <v>35462</v>
          </cell>
          <cell r="B68">
            <v>10717418.17</v>
          </cell>
          <cell r="C68">
            <v>101540</v>
          </cell>
          <cell r="D68">
            <v>539</v>
          </cell>
        </row>
        <row r="69">
          <cell r="A69">
            <v>35490</v>
          </cell>
          <cell r="B69">
            <v>8448397.3900000006</v>
          </cell>
          <cell r="C69">
            <v>80442</v>
          </cell>
          <cell r="D69">
            <v>410</v>
          </cell>
        </row>
        <row r="70">
          <cell r="A70">
            <v>35521</v>
          </cell>
          <cell r="B70">
            <v>8829858.7100000009</v>
          </cell>
          <cell r="C70">
            <v>85457</v>
          </cell>
          <cell r="D70">
            <v>389</v>
          </cell>
        </row>
        <row r="71">
          <cell r="A71">
            <v>35551</v>
          </cell>
          <cell r="B71">
            <v>14938808.130000001</v>
          </cell>
          <cell r="C71">
            <v>144824</v>
          </cell>
          <cell r="D71">
            <v>538</v>
          </cell>
        </row>
        <row r="72">
          <cell r="A72">
            <v>35582</v>
          </cell>
          <cell r="B72">
            <v>15243430.59</v>
          </cell>
          <cell r="C72">
            <v>148211</v>
          </cell>
          <cell r="D72">
            <v>599</v>
          </cell>
        </row>
        <row r="73">
          <cell r="A73">
            <v>35612</v>
          </cell>
          <cell r="B73">
            <v>12430836.539999999</v>
          </cell>
          <cell r="C73">
            <v>117713</v>
          </cell>
          <cell r="D73">
            <v>539</v>
          </cell>
        </row>
        <row r="74">
          <cell r="A74">
            <v>35643</v>
          </cell>
          <cell r="B74">
            <v>7175022.8399999999</v>
          </cell>
          <cell r="C74">
            <v>67248</v>
          </cell>
          <cell r="D74">
            <v>417</v>
          </cell>
        </row>
        <row r="75">
          <cell r="A75">
            <v>35674</v>
          </cell>
          <cell r="B75">
            <v>8554461.8900000006</v>
          </cell>
          <cell r="C75">
            <v>80980</v>
          </cell>
          <cell r="D75">
            <v>481</v>
          </cell>
        </row>
        <row r="76">
          <cell r="A76">
            <v>35704</v>
          </cell>
          <cell r="B76">
            <v>18291294.52</v>
          </cell>
          <cell r="C76">
            <v>185473</v>
          </cell>
          <cell r="D76">
            <v>833</v>
          </cell>
        </row>
        <row r="77">
          <cell r="A77">
            <v>35735</v>
          </cell>
          <cell r="B77">
            <v>8507551.8399999999</v>
          </cell>
          <cell r="C77">
            <v>88253</v>
          </cell>
          <cell r="D77">
            <v>627</v>
          </cell>
        </row>
        <row r="78">
          <cell r="A78">
            <v>35765</v>
          </cell>
          <cell r="B78">
            <v>20227740.440000001</v>
          </cell>
          <cell r="C78">
            <v>220855</v>
          </cell>
          <cell r="D78">
            <v>737</v>
          </cell>
        </row>
        <row r="79">
          <cell r="A79">
            <v>35796</v>
          </cell>
          <cell r="B79">
            <v>9326383.8200000003</v>
          </cell>
          <cell r="C79">
            <v>102094</v>
          </cell>
          <cell r="D79">
            <v>441</v>
          </cell>
        </row>
        <row r="80">
          <cell r="A80">
            <v>35827</v>
          </cell>
          <cell r="B80">
            <v>12711820</v>
          </cell>
          <cell r="C80">
            <v>136006</v>
          </cell>
          <cell r="D80">
            <v>537</v>
          </cell>
        </row>
        <row r="81">
          <cell r="A81">
            <v>35855</v>
          </cell>
          <cell r="B81">
            <v>10846464.289999999</v>
          </cell>
          <cell r="C81">
            <v>117851</v>
          </cell>
          <cell r="D81">
            <v>516</v>
          </cell>
        </row>
        <row r="82">
          <cell r="A82">
            <v>35886</v>
          </cell>
          <cell r="B82">
            <v>10960060.57</v>
          </cell>
          <cell r="C82">
            <v>123388</v>
          </cell>
          <cell r="D82">
            <v>500</v>
          </cell>
        </row>
        <row r="83">
          <cell r="A83">
            <v>35916</v>
          </cell>
          <cell r="B83">
            <v>8876582.5800000001</v>
          </cell>
          <cell r="C83">
            <v>100899</v>
          </cell>
          <cell r="D83">
            <v>411</v>
          </cell>
        </row>
        <row r="84">
          <cell r="A84">
            <v>35947</v>
          </cell>
          <cell r="B84">
            <v>9184658.4399999995</v>
          </cell>
          <cell r="C84">
            <v>112632</v>
          </cell>
          <cell r="D84">
            <v>556</v>
          </cell>
        </row>
        <row r="85">
          <cell r="A85">
            <v>35977</v>
          </cell>
          <cell r="B85">
            <v>8871782.1899999995</v>
          </cell>
          <cell r="C85">
            <v>112328</v>
          </cell>
          <cell r="D85">
            <v>331</v>
          </cell>
        </row>
        <row r="86">
          <cell r="A86">
            <v>36008</v>
          </cell>
          <cell r="B86">
            <v>7530918.8200000003</v>
          </cell>
          <cell r="C86">
            <v>108209</v>
          </cell>
          <cell r="D86">
            <v>519</v>
          </cell>
        </row>
        <row r="87">
          <cell r="A87">
            <v>36039</v>
          </cell>
          <cell r="B87">
            <v>16735436.42</v>
          </cell>
          <cell r="C87">
            <v>205165</v>
          </cell>
          <cell r="D87">
            <v>770</v>
          </cell>
        </row>
        <row r="88">
          <cell r="A88">
            <v>36069</v>
          </cell>
          <cell r="B88">
            <v>14797461.310000001</v>
          </cell>
          <cell r="C88">
            <v>179076</v>
          </cell>
          <cell r="D88">
            <v>411</v>
          </cell>
        </row>
        <row r="89">
          <cell r="A89">
            <v>36100</v>
          </cell>
          <cell r="B89">
            <v>6894328.1600000001</v>
          </cell>
          <cell r="C89">
            <v>86732</v>
          </cell>
          <cell r="D89">
            <v>446</v>
          </cell>
        </row>
        <row r="90">
          <cell r="A90">
            <v>36130</v>
          </cell>
          <cell r="B90">
            <v>12721052.1</v>
          </cell>
          <cell r="C90">
            <v>136731</v>
          </cell>
          <cell r="D90">
            <v>596</v>
          </cell>
        </row>
        <row r="91">
          <cell r="A91">
            <v>36161</v>
          </cell>
          <cell r="B91">
            <v>29087422.140000001</v>
          </cell>
          <cell r="C91">
            <v>307068</v>
          </cell>
          <cell r="D91">
            <v>634</v>
          </cell>
        </row>
        <row r="92">
          <cell r="A92">
            <v>36192</v>
          </cell>
          <cell r="B92">
            <v>58960903.149999999</v>
          </cell>
          <cell r="C92">
            <v>617249</v>
          </cell>
          <cell r="D92">
            <v>910</v>
          </cell>
        </row>
        <row r="93">
          <cell r="A93">
            <v>36220</v>
          </cell>
          <cell r="B93">
            <v>37202916.210000001</v>
          </cell>
          <cell r="C93">
            <v>385023</v>
          </cell>
          <cell r="D93">
            <v>769</v>
          </cell>
        </row>
        <row r="94">
          <cell r="A94">
            <v>36251</v>
          </cell>
          <cell r="B94">
            <v>13878102.300000001</v>
          </cell>
          <cell r="C94">
            <v>138148</v>
          </cell>
          <cell r="D94">
            <v>550</v>
          </cell>
        </row>
        <row r="95">
          <cell r="A95">
            <v>36281</v>
          </cell>
          <cell r="B95">
            <v>20159084.489999998</v>
          </cell>
          <cell r="C95">
            <v>200870</v>
          </cell>
          <cell r="D95">
            <v>633</v>
          </cell>
        </row>
        <row r="96">
          <cell r="A96">
            <v>36312</v>
          </cell>
          <cell r="B96">
            <v>9553371.0899999999</v>
          </cell>
          <cell r="C96">
            <v>98522</v>
          </cell>
          <cell r="D96">
            <v>532</v>
          </cell>
        </row>
        <row r="97">
          <cell r="A97">
            <v>36342</v>
          </cell>
          <cell r="B97">
            <v>21905380.07</v>
          </cell>
          <cell r="C97">
            <v>217455</v>
          </cell>
          <cell r="D97">
            <v>491</v>
          </cell>
        </row>
        <row r="98">
          <cell r="A98">
            <v>36373</v>
          </cell>
          <cell r="B98">
            <v>18764395.43</v>
          </cell>
          <cell r="C98">
            <v>188214</v>
          </cell>
          <cell r="D98">
            <v>688</v>
          </cell>
        </row>
        <row r="99">
          <cell r="A99">
            <v>36404</v>
          </cell>
          <cell r="B99">
            <v>9892551.4900000002</v>
          </cell>
          <cell r="C99">
            <v>97871</v>
          </cell>
          <cell r="D99">
            <v>500</v>
          </cell>
        </row>
        <row r="100">
          <cell r="A100">
            <v>36434</v>
          </cell>
          <cell r="B100">
            <v>5781852.21</v>
          </cell>
          <cell r="C100">
            <v>56173</v>
          </cell>
          <cell r="D100">
            <v>345</v>
          </cell>
        </row>
        <row r="101">
          <cell r="A101">
            <v>36465</v>
          </cell>
          <cell r="B101">
            <v>17831316.34</v>
          </cell>
          <cell r="C101">
            <v>173229</v>
          </cell>
          <cell r="D101">
            <v>420</v>
          </cell>
        </row>
        <row r="102">
          <cell r="A102">
            <v>36495</v>
          </cell>
          <cell r="B102">
            <v>86402838.560000002</v>
          </cell>
          <cell r="C102">
            <v>13962848</v>
          </cell>
          <cell r="D102">
            <v>723</v>
          </cell>
        </row>
        <row r="103">
          <cell r="A103">
            <v>36526</v>
          </cell>
          <cell r="B103">
            <v>38094136.920000002</v>
          </cell>
          <cell r="C103">
            <v>13168196</v>
          </cell>
          <cell r="D103">
            <v>720</v>
          </cell>
        </row>
        <row r="104">
          <cell r="A104">
            <v>36557</v>
          </cell>
          <cell r="B104">
            <v>18996276.120000001</v>
          </cell>
          <cell r="C104">
            <v>11156815</v>
          </cell>
          <cell r="D104">
            <v>725</v>
          </cell>
        </row>
        <row r="105">
          <cell r="A105">
            <v>36586</v>
          </cell>
          <cell r="B105">
            <v>7962355.5800000001</v>
          </cell>
          <cell r="C105">
            <v>25124563</v>
          </cell>
          <cell r="D105">
            <v>518</v>
          </cell>
        </row>
        <row r="106">
          <cell r="A106">
            <v>36617</v>
          </cell>
          <cell r="B106">
            <v>3394886.84</v>
          </cell>
          <cell r="C106">
            <v>6699580</v>
          </cell>
          <cell r="D106">
            <v>289</v>
          </cell>
        </row>
        <row r="107">
          <cell r="A107">
            <v>36647</v>
          </cell>
          <cell r="B107">
            <v>4491092.58</v>
          </cell>
          <cell r="C107">
            <v>10700488</v>
          </cell>
          <cell r="D107">
            <v>308</v>
          </cell>
        </row>
        <row r="108">
          <cell r="A108">
            <v>36678</v>
          </cell>
          <cell r="B108">
            <v>7411684.9000000004</v>
          </cell>
          <cell r="C108">
            <v>12075669</v>
          </cell>
          <cell r="D108">
            <v>366</v>
          </cell>
        </row>
        <row r="109">
          <cell r="A109">
            <v>36708</v>
          </cell>
          <cell r="B109">
            <v>8887382.4000000004</v>
          </cell>
          <cell r="C109">
            <v>7790640</v>
          </cell>
          <cell r="D109">
            <v>306</v>
          </cell>
        </row>
        <row r="110">
          <cell r="A110">
            <v>36739</v>
          </cell>
          <cell r="B110">
            <v>30810859.07</v>
          </cell>
          <cell r="C110">
            <v>50005380</v>
          </cell>
          <cell r="D110">
            <v>471</v>
          </cell>
        </row>
        <row r="111">
          <cell r="A111">
            <v>36770</v>
          </cell>
          <cell r="B111">
            <v>16188350.67</v>
          </cell>
          <cell r="C111">
            <v>56309214</v>
          </cell>
          <cell r="D111">
            <v>296</v>
          </cell>
        </row>
        <row r="112">
          <cell r="A112">
            <v>36800</v>
          </cell>
          <cell r="B112">
            <v>18236023.579999998</v>
          </cell>
          <cell r="C112">
            <v>84289613</v>
          </cell>
          <cell r="D112">
            <v>460</v>
          </cell>
        </row>
        <row r="113">
          <cell r="A113">
            <v>36831</v>
          </cell>
          <cell r="B113">
            <v>7646906.4699999997</v>
          </cell>
          <cell r="C113">
            <v>18463763</v>
          </cell>
          <cell r="D113">
            <v>314</v>
          </cell>
        </row>
        <row r="114">
          <cell r="A114">
            <v>36861</v>
          </cell>
          <cell r="B114">
            <v>9615302.4700000007</v>
          </cell>
          <cell r="C114">
            <v>30238914</v>
          </cell>
          <cell r="D114">
            <v>275</v>
          </cell>
        </row>
        <row r="115">
          <cell r="A115">
            <v>36892</v>
          </cell>
          <cell r="B115">
            <v>12576988.07</v>
          </cell>
          <cell r="C115">
            <v>41150450</v>
          </cell>
          <cell r="D115">
            <v>297</v>
          </cell>
        </row>
        <row r="116">
          <cell r="A116">
            <v>36923</v>
          </cell>
          <cell r="B116">
            <v>10459821.710000001</v>
          </cell>
          <cell r="C116">
            <v>3734841</v>
          </cell>
          <cell r="D116">
            <v>289</v>
          </cell>
        </row>
        <row r="117">
          <cell r="A117">
            <v>36951</v>
          </cell>
          <cell r="B117">
            <v>9350649.9399999995</v>
          </cell>
          <cell r="C117">
            <v>5490728</v>
          </cell>
          <cell r="D117">
            <v>275</v>
          </cell>
        </row>
        <row r="118">
          <cell r="A118">
            <v>36982</v>
          </cell>
          <cell r="B118">
            <v>6191065.3499999996</v>
          </cell>
          <cell r="C118">
            <v>4709636</v>
          </cell>
          <cell r="D118">
            <v>230</v>
          </cell>
        </row>
        <row r="119">
          <cell r="A119">
            <v>37012</v>
          </cell>
          <cell r="B119">
            <v>24310524.75</v>
          </cell>
          <cell r="C119">
            <v>74225049</v>
          </cell>
          <cell r="D119">
            <v>571</v>
          </cell>
        </row>
        <row r="120">
          <cell r="A120">
            <v>37043</v>
          </cell>
          <cell r="B120">
            <v>10523621.960000001</v>
          </cell>
          <cell r="C120">
            <v>20447758</v>
          </cell>
          <cell r="D120">
            <v>361</v>
          </cell>
        </row>
        <row r="121">
          <cell r="A121">
            <v>37073</v>
          </cell>
          <cell r="B121">
            <v>9391685.9299999997</v>
          </cell>
          <cell r="C121">
            <v>864671</v>
          </cell>
          <cell r="D121">
            <v>237</v>
          </cell>
        </row>
        <row r="122">
          <cell r="A122">
            <v>37104</v>
          </cell>
          <cell r="B122">
            <v>4577632.2</v>
          </cell>
          <cell r="C122">
            <v>70315</v>
          </cell>
          <cell r="D122">
            <v>187</v>
          </cell>
        </row>
        <row r="123">
          <cell r="A123">
            <v>37135</v>
          </cell>
          <cell r="B123">
            <v>16740021.25</v>
          </cell>
          <cell r="C123">
            <v>164689</v>
          </cell>
          <cell r="D123">
            <v>201</v>
          </cell>
        </row>
        <row r="124">
          <cell r="A124">
            <v>37165</v>
          </cell>
          <cell r="B124">
            <v>3905340.16</v>
          </cell>
          <cell r="C124">
            <v>37190</v>
          </cell>
          <cell r="D124">
            <v>134</v>
          </cell>
        </row>
        <row r="125">
          <cell r="A125">
            <v>37196</v>
          </cell>
          <cell r="B125">
            <v>6170476.9400000004</v>
          </cell>
          <cell r="C125">
            <v>57886</v>
          </cell>
          <cell r="D125">
            <v>152</v>
          </cell>
        </row>
        <row r="126">
          <cell r="A126">
            <v>37226</v>
          </cell>
          <cell r="B126">
            <v>3992658.5</v>
          </cell>
          <cell r="C126">
            <v>38206</v>
          </cell>
          <cell r="D126">
            <v>144</v>
          </cell>
        </row>
        <row r="127">
          <cell r="A127">
            <v>37257</v>
          </cell>
          <cell r="B127">
            <v>5543660.9299999997</v>
          </cell>
          <cell r="C127">
            <v>51775</v>
          </cell>
          <cell r="D127">
            <v>186</v>
          </cell>
        </row>
        <row r="128">
          <cell r="A128">
            <v>37288</v>
          </cell>
          <cell r="B128">
            <v>3538263.38</v>
          </cell>
          <cell r="C128">
            <v>31618</v>
          </cell>
          <cell r="D128">
            <v>191</v>
          </cell>
        </row>
        <row r="129">
          <cell r="A129">
            <v>37316</v>
          </cell>
          <cell r="B129">
            <v>5028325.66</v>
          </cell>
          <cell r="C129">
            <v>48661</v>
          </cell>
          <cell r="D129">
            <v>217</v>
          </cell>
        </row>
        <row r="130">
          <cell r="A130">
            <v>37347</v>
          </cell>
          <cell r="B130">
            <v>6367882.0599999996</v>
          </cell>
          <cell r="C130">
            <v>61611</v>
          </cell>
          <cell r="D130">
            <v>200</v>
          </cell>
        </row>
        <row r="131">
          <cell r="A131">
            <v>37377</v>
          </cell>
          <cell r="B131">
            <v>4011833.93</v>
          </cell>
          <cell r="C131">
            <v>39259</v>
          </cell>
          <cell r="D131">
            <v>193</v>
          </cell>
        </row>
        <row r="132">
          <cell r="A132">
            <v>37408</v>
          </cell>
          <cell r="B132">
            <v>8368880.0800000001</v>
          </cell>
          <cell r="C132">
            <v>82198</v>
          </cell>
          <cell r="D132">
            <v>256</v>
          </cell>
        </row>
        <row r="133">
          <cell r="A133">
            <v>37438</v>
          </cell>
          <cell r="B133">
            <v>6913076.9699999997</v>
          </cell>
          <cell r="C133">
            <v>67968</v>
          </cell>
          <cell r="D133">
            <v>237</v>
          </cell>
        </row>
        <row r="134">
          <cell r="A134">
            <v>37469</v>
          </cell>
          <cell r="B134">
            <v>5465112.9199999999</v>
          </cell>
          <cell r="C134">
            <v>52906</v>
          </cell>
          <cell r="D134">
            <v>172</v>
          </cell>
        </row>
        <row r="135">
          <cell r="A135">
            <v>37500</v>
          </cell>
          <cell r="B135">
            <v>6050096.0499999998</v>
          </cell>
          <cell r="C135">
            <v>57357</v>
          </cell>
          <cell r="D135">
            <v>198</v>
          </cell>
        </row>
        <row r="136">
          <cell r="A136">
            <v>37530</v>
          </cell>
          <cell r="B136">
            <v>2817671.27</v>
          </cell>
          <cell r="C136">
            <v>26790</v>
          </cell>
          <cell r="D136">
            <v>163</v>
          </cell>
        </row>
        <row r="137">
          <cell r="A137">
            <v>37561</v>
          </cell>
          <cell r="B137">
            <v>16345403.17</v>
          </cell>
          <cell r="C137">
            <v>151386</v>
          </cell>
          <cell r="D137">
            <v>196</v>
          </cell>
        </row>
        <row r="138">
          <cell r="A138">
            <v>37591</v>
          </cell>
          <cell r="B138">
            <v>3554032.61</v>
          </cell>
          <cell r="C138">
            <v>34227</v>
          </cell>
          <cell r="D138">
            <v>232</v>
          </cell>
        </row>
        <row r="139">
          <cell r="A139">
            <v>37622</v>
          </cell>
          <cell r="B139">
            <v>3329079.93</v>
          </cell>
          <cell r="C139">
            <v>31821</v>
          </cell>
          <cell r="D139">
            <v>183</v>
          </cell>
        </row>
        <row r="140">
          <cell r="A140">
            <v>37653</v>
          </cell>
          <cell r="B140">
            <v>2845787.57</v>
          </cell>
          <cell r="C140">
            <v>26878</v>
          </cell>
          <cell r="D140">
            <v>199</v>
          </cell>
        </row>
        <row r="141">
          <cell r="A141">
            <v>37681</v>
          </cell>
          <cell r="B141">
            <v>4364939.57</v>
          </cell>
          <cell r="C141">
            <v>41022</v>
          </cell>
          <cell r="D141">
            <v>213</v>
          </cell>
        </row>
        <row r="142">
          <cell r="A142">
            <v>37712</v>
          </cell>
          <cell r="B142">
            <v>4833400.3899999997</v>
          </cell>
          <cell r="C142">
            <v>45828</v>
          </cell>
          <cell r="D142">
            <v>271</v>
          </cell>
        </row>
        <row r="143">
          <cell r="A143">
            <v>37742</v>
          </cell>
          <cell r="B143">
            <v>8780845.3900000006</v>
          </cell>
          <cell r="C143">
            <v>82597</v>
          </cell>
          <cell r="D143">
            <v>388</v>
          </cell>
        </row>
        <row r="144">
          <cell r="A144">
            <v>37773</v>
          </cell>
          <cell r="B144">
            <v>6228362.5499999998</v>
          </cell>
          <cell r="C144">
            <v>58824</v>
          </cell>
          <cell r="D144">
            <v>314</v>
          </cell>
        </row>
        <row r="145">
          <cell r="A145">
            <v>37803</v>
          </cell>
          <cell r="B145">
            <v>26485557.109999999</v>
          </cell>
          <cell r="C145">
            <v>247351</v>
          </cell>
          <cell r="D145">
            <v>275</v>
          </cell>
        </row>
        <row r="146">
          <cell r="A146">
            <v>37834</v>
          </cell>
          <cell r="B146">
            <v>4234205.6500000004</v>
          </cell>
          <cell r="C146">
            <v>39993</v>
          </cell>
          <cell r="D146">
            <v>242</v>
          </cell>
        </row>
        <row r="147">
          <cell r="A147">
            <v>37865</v>
          </cell>
          <cell r="B147">
            <v>3913963.9</v>
          </cell>
          <cell r="C147">
            <v>36701</v>
          </cell>
          <cell r="D147">
            <v>229</v>
          </cell>
        </row>
        <row r="148">
          <cell r="A148">
            <v>37895</v>
          </cell>
          <cell r="B148">
            <v>8227564.29</v>
          </cell>
          <cell r="C148">
            <v>76716</v>
          </cell>
          <cell r="D148">
            <v>374</v>
          </cell>
        </row>
        <row r="149">
          <cell r="A149">
            <v>37926</v>
          </cell>
          <cell r="B149">
            <v>17798571.640000001</v>
          </cell>
          <cell r="C149">
            <v>175107</v>
          </cell>
          <cell r="D149">
            <v>409</v>
          </cell>
        </row>
        <row r="150">
          <cell r="A150">
            <v>37956</v>
          </cell>
          <cell r="B150">
            <v>11383438.52</v>
          </cell>
          <cell r="C150">
            <v>133954</v>
          </cell>
          <cell r="D150">
            <v>386</v>
          </cell>
        </row>
        <row r="151">
          <cell r="A151">
            <v>37987</v>
          </cell>
          <cell r="B151">
            <v>6196898.5800000001</v>
          </cell>
          <cell r="C151">
            <v>97715</v>
          </cell>
          <cell r="D151">
            <v>282</v>
          </cell>
        </row>
        <row r="152">
          <cell r="A152">
            <v>38018</v>
          </cell>
          <cell r="B152">
            <v>23420806.690000001</v>
          </cell>
          <cell r="C152">
            <v>255572</v>
          </cell>
          <cell r="D152">
            <v>311</v>
          </cell>
        </row>
        <row r="153">
          <cell r="A153">
            <v>38047</v>
          </cell>
          <cell r="B153">
            <v>5434058.5999999996</v>
          </cell>
          <cell r="C153">
            <v>160188</v>
          </cell>
          <cell r="D153">
            <v>299</v>
          </cell>
        </row>
        <row r="154">
          <cell r="A154">
            <v>38078</v>
          </cell>
          <cell r="B154">
            <v>11515590.35</v>
          </cell>
          <cell r="C154">
            <v>173389</v>
          </cell>
          <cell r="D154">
            <v>489</v>
          </cell>
        </row>
        <row r="155">
          <cell r="A155">
            <v>38108</v>
          </cell>
          <cell r="B155">
            <v>19058815.140000001</v>
          </cell>
          <cell r="C155">
            <v>270712</v>
          </cell>
          <cell r="D155">
            <v>675</v>
          </cell>
        </row>
        <row r="156">
          <cell r="A156">
            <v>38139</v>
          </cell>
          <cell r="B156">
            <v>42342924.850000001</v>
          </cell>
          <cell r="C156">
            <v>621519</v>
          </cell>
          <cell r="D156">
            <v>731</v>
          </cell>
        </row>
        <row r="157">
          <cell r="A157">
            <v>38169</v>
          </cell>
          <cell r="B157">
            <v>17903176.66</v>
          </cell>
          <cell r="C157">
            <v>415399</v>
          </cell>
          <cell r="D157">
            <v>625</v>
          </cell>
        </row>
        <row r="158">
          <cell r="A158">
            <v>38200</v>
          </cell>
          <cell r="B158">
            <v>25923332.870000001</v>
          </cell>
          <cell r="C158">
            <v>349317</v>
          </cell>
          <cell r="D158">
            <v>547</v>
          </cell>
        </row>
        <row r="159">
          <cell r="A159">
            <v>38231</v>
          </cell>
          <cell r="B159">
            <v>21236464.34</v>
          </cell>
          <cell r="C159">
            <v>445132</v>
          </cell>
          <cell r="D159">
            <v>553</v>
          </cell>
        </row>
        <row r="160">
          <cell r="A160">
            <v>38261</v>
          </cell>
          <cell r="B160">
            <v>19632186.010000002</v>
          </cell>
          <cell r="C160">
            <v>298615</v>
          </cell>
          <cell r="D160">
            <v>439</v>
          </cell>
        </row>
        <row r="161">
          <cell r="A161">
            <v>38292</v>
          </cell>
          <cell r="B161">
            <v>16213748.779999999</v>
          </cell>
          <cell r="C161">
            <v>231460</v>
          </cell>
          <cell r="D161">
            <v>520</v>
          </cell>
        </row>
        <row r="162">
          <cell r="A162">
            <v>38322</v>
          </cell>
          <cell r="B162">
            <v>18443834.170000002</v>
          </cell>
          <cell r="C162">
            <v>494526</v>
          </cell>
          <cell r="D162">
            <v>497</v>
          </cell>
        </row>
        <row r="163">
          <cell r="A163">
            <v>38353</v>
          </cell>
          <cell r="B163">
            <v>18696533.350000001</v>
          </cell>
          <cell r="C163">
            <v>614537</v>
          </cell>
          <cell r="D163">
            <v>356</v>
          </cell>
        </row>
        <row r="164">
          <cell r="A164">
            <v>38384</v>
          </cell>
          <cell r="B164">
            <v>14033951.050000001</v>
          </cell>
          <cell r="C164">
            <v>394909</v>
          </cell>
          <cell r="D164">
            <v>563</v>
          </cell>
        </row>
        <row r="165">
          <cell r="A165">
            <v>38412</v>
          </cell>
          <cell r="B165">
            <v>13703511.35</v>
          </cell>
          <cell r="C165">
            <v>257056</v>
          </cell>
          <cell r="D165">
            <v>729</v>
          </cell>
        </row>
        <row r="166">
          <cell r="A166">
            <v>38443</v>
          </cell>
          <cell r="B166">
            <v>37393794.729999997</v>
          </cell>
          <cell r="C166">
            <v>604390</v>
          </cell>
          <cell r="D166">
            <v>717</v>
          </cell>
        </row>
        <row r="167">
          <cell r="A167">
            <v>38473</v>
          </cell>
          <cell r="B167">
            <v>13377572.449999999</v>
          </cell>
          <cell r="C167">
            <v>1109809</v>
          </cell>
          <cell r="D167">
            <v>596</v>
          </cell>
        </row>
        <row r="168">
          <cell r="A168">
            <v>38504</v>
          </cell>
          <cell r="B168">
            <v>6959037.0899999999</v>
          </cell>
          <cell r="C168">
            <v>556597</v>
          </cell>
          <cell r="D168">
            <v>413</v>
          </cell>
        </row>
        <row r="169">
          <cell r="A169">
            <v>38534</v>
          </cell>
          <cell r="B169">
            <v>9718436.6199999992</v>
          </cell>
          <cell r="C169">
            <v>336228</v>
          </cell>
          <cell r="D169">
            <v>341</v>
          </cell>
        </row>
        <row r="170">
          <cell r="A170">
            <v>38565</v>
          </cell>
          <cell r="B170">
            <v>8879245.6300000008</v>
          </cell>
          <cell r="C170">
            <v>1118220</v>
          </cell>
          <cell r="D170">
            <v>301</v>
          </cell>
        </row>
        <row r="171">
          <cell r="A171">
            <v>38596</v>
          </cell>
          <cell r="B171">
            <v>6124858.6200000001</v>
          </cell>
          <cell r="C171">
            <v>242963</v>
          </cell>
          <cell r="D171">
            <v>301</v>
          </cell>
        </row>
        <row r="172">
          <cell r="A172">
            <v>38626</v>
          </cell>
          <cell r="B172">
            <v>5044659.59</v>
          </cell>
          <cell r="C172">
            <v>291740</v>
          </cell>
          <cell r="D172">
            <v>299</v>
          </cell>
        </row>
        <row r="173">
          <cell r="A173">
            <v>38657</v>
          </cell>
          <cell r="B173">
            <v>7214113.7599999998</v>
          </cell>
          <cell r="C173">
            <v>376180</v>
          </cell>
          <cell r="D173">
            <v>345</v>
          </cell>
        </row>
        <row r="174">
          <cell r="A174">
            <v>38687</v>
          </cell>
          <cell r="B174">
            <v>2608586.64</v>
          </cell>
          <cell r="C174">
            <v>167468</v>
          </cell>
          <cell r="D174">
            <v>195</v>
          </cell>
        </row>
        <row r="175">
          <cell r="A175">
            <v>38718</v>
          </cell>
          <cell r="B175">
            <v>5225129.46</v>
          </cell>
          <cell r="C175">
            <v>342268</v>
          </cell>
          <cell r="D175">
            <v>314</v>
          </cell>
        </row>
        <row r="176">
          <cell r="A176">
            <v>38749</v>
          </cell>
          <cell r="B176">
            <v>3345363.04</v>
          </cell>
          <cell r="C176">
            <v>459268</v>
          </cell>
          <cell r="D176">
            <v>249</v>
          </cell>
        </row>
        <row r="177">
          <cell r="A177">
            <v>38777</v>
          </cell>
          <cell r="B177">
            <v>5633048.8399999999</v>
          </cell>
          <cell r="C177">
            <v>303849</v>
          </cell>
          <cell r="D177">
            <v>285</v>
          </cell>
        </row>
        <row r="178">
          <cell r="A178">
            <v>38808</v>
          </cell>
          <cell r="B178">
            <v>3621961.64</v>
          </cell>
          <cell r="C178">
            <v>368783</v>
          </cell>
          <cell r="D178">
            <v>210</v>
          </cell>
        </row>
        <row r="179">
          <cell r="A179">
            <v>38838</v>
          </cell>
          <cell r="B179">
            <v>11067456.92</v>
          </cell>
          <cell r="C179">
            <v>178894</v>
          </cell>
          <cell r="D179">
            <v>323</v>
          </cell>
        </row>
        <row r="180">
          <cell r="A180">
            <v>38869</v>
          </cell>
          <cell r="B180">
            <v>6254433.7999999998</v>
          </cell>
          <cell r="C180">
            <v>230754</v>
          </cell>
          <cell r="D180">
            <v>253</v>
          </cell>
        </row>
        <row r="181">
          <cell r="A181">
            <v>38899</v>
          </cell>
          <cell r="B181">
            <v>3704319.48</v>
          </cell>
          <cell r="C181">
            <v>998709</v>
          </cell>
          <cell r="D181">
            <v>203</v>
          </cell>
        </row>
        <row r="182">
          <cell r="A182">
            <v>38930</v>
          </cell>
          <cell r="B182">
            <v>3689565.14</v>
          </cell>
          <cell r="C182">
            <v>213793</v>
          </cell>
          <cell r="D182">
            <v>247</v>
          </cell>
        </row>
        <row r="183">
          <cell r="A183">
            <v>38961</v>
          </cell>
          <cell r="B183">
            <v>5183146.58</v>
          </cell>
          <cell r="C183">
            <v>471899</v>
          </cell>
          <cell r="D183">
            <v>262</v>
          </cell>
        </row>
        <row r="184">
          <cell r="A184">
            <v>38991</v>
          </cell>
          <cell r="B184">
            <v>3362100.85</v>
          </cell>
          <cell r="C184">
            <v>177552</v>
          </cell>
          <cell r="D184">
            <v>203</v>
          </cell>
        </row>
        <row r="185">
          <cell r="A185">
            <v>39022</v>
          </cell>
          <cell r="B185">
            <v>4427395.59</v>
          </cell>
          <cell r="C185">
            <v>184358</v>
          </cell>
          <cell r="D185">
            <v>210</v>
          </cell>
        </row>
        <row r="186">
          <cell r="A186">
            <v>39052</v>
          </cell>
          <cell r="B186">
            <v>3952273.04</v>
          </cell>
          <cell r="C186">
            <v>78862</v>
          </cell>
          <cell r="D186">
            <v>159</v>
          </cell>
        </row>
        <row r="187">
          <cell r="A187">
            <v>39083</v>
          </cell>
          <cell r="B187">
            <v>2457206.83</v>
          </cell>
          <cell r="C187">
            <v>43977</v>
          </cell>
          <cell r="D187">
            <v>168</v>
          </cell>
        </row>
        <row r="188">
          <cell r="A188">
            <v>39114</v>
          </cell>
          <cell r="B188">
            <v>6029314.4400000004</v>
          </cell>
          <cell r="C188">
            <v>105840</v>
          </cell>
          <cell r="D188">
            <v>301</v>
          </cell>
        </row>
        <row r="189">
          <cell r="A189">
            <v>39142</v>
          </cell>
          <cell r="B189">
            <v>4419931.38</v>
          </cell>
          <cell r="C189">
            <v>110964</v>
          </cell>
          <cell r="D189">
            <v>228</v>
          </cell>
        </row>
        <row r="190">
          <cell r="A190">
            <v>39173</v>
          </cell>
          <cell r="B190">
            <v>2875193.14</v>
          </cell>
          <cell r="C190">
            <v>276871</v>
          </cell>
          <cell r="D190">
            <v>228</v>
          </cell>
        </row>
        <row r="191">
          <cell r="A191">
            <v>39203</v>
          </cell>
          <cell r="B191">
            <v>17922810.66</v>
          </cell>
          <cell r="C191">
            <v>227837</v>
          </cell>
          <cell r="D191">
            <v>316</v>
          </cell>
        </row>
        <row r="192">
          <cell r="A192">
            <v>39234</v>
          </cell>
          <cell r="B192">
            <v>7903620.9699999997</v>
          </cell>
          <cell r="C192">
            <v>653105</v>
          </cell>
          <cell r="D192">
            <v>287</v>
          </cell>
        </row>
        <row r="193">
          <cell r="A193">
            <v>39264</v>
          </cell>
          <cell r="B193">
            <v>5673117.7300000004</v>
          </cell>
          <cell r="C193">
            <v>140682</v>
          </cell>
          <cell r="D193">
            <v>210</v>
          </cell>
        </row>
        <row r="194">
          <cell r="A194">
            <v>39295</v>
          </cell>
          <cell r="B194">
            <v>5697889.7599999998</v>
          </cell>
          <cell r="C194">
            <v>186039</v>
          </cell>
          <cell r="D194">
            <v>304</v>
          </cell>
        </row>
        <row r="195">
          <cell r="A195">
            <v>39326</v>
          </cell>
          <cell r="B195">
            <v>3675662.99</v>
          </cell>
          <cell r="C195">
            <v>67549</v>
          </cell>
          <cell r="D195">
            <v>193</v>
          </cell>
        </row>
        <row r="196">
          <cell r="A196">
            <v>39356</v>
          </cell>
          <cell r="B196">
            <v>13224523.199999999</v>
          </cell>
          <cell r="C196">
            <v>130794</v>
          </cell>
          <cell r="D196">
            <v>198</v>
          </cell>
        </row>
        <row r="197">
          <cell r="A197">
            <v>39387</v>
          </cell>
          <cell r="B197">
            <v>14681542.939999999</v>
          </cell>
          <cell r="C197">
            <v>35519</v>
          </cell>
          <cell r="D197">
            <v>189</v>
          </cell>
        </row>
        <row r="198">
          <cell r="A198">
            <v>39417</v>
          </cell>
          <cell r="B198">
            <v>5220720.8499999996</v>
          </cell>
          <cell r="C198">
            <v>81834</v>
          </cell>
          <cell r="D198">
            <v>117</v>
          </cell>
        </row>
        <row r="199">
          <cell r="A199">
            <v>39448</v>
          </cell>
          <cell r="B199">
            <v>2783069.5</v>
          </cell>
          <cell r="C199">
            <v>97610</v>
          </cell>
          <cell r="D199">
            <v>167</v>
          </cell>
        </row>
        <row r="200">
          <cell r="A200">
            <v>39479</v>
          </cell>
          <cell r="B200">
            <v>2362601.9500000002</v>
          </cell>
          <cell r="C200">
            <v>117098</v>
          </cell>
          <cell r="D200">
            <v>153</v>
          </cell>
        </row>
        <row r="201">
          <cell r="A201">
            <v>39508</v>
          </cell>
          <cell r="B201">
            <v>1642486.81</v>
          </cell>
          <cell r="C201">
            <v>200712</v>
          </cell>
          <cell r="D201">
            <v>127</v>
          </cell>
        </row>
        <row r="202">
          <cell r="A202">
            <v>39539</v>
          </cell>
          <cell r="B202">
            <v>2128280.7200000002</v>
          </cell>
          <cell r="C202">
            <v>477887</v>
          </cell>
          <cell r="D202">
            <v>127</v>
          </cell>
        </row>
        <row r="203">
          <cell r="A203">
            <v>39569</v>
          </cell>
          <cell r="B203">
            <v>2169886.66</v>
          </cell>
          <cell r="C203">
            <v>192375</v>
          </cell>
          <cell r="D203">
            <v>162</v>
          </cell>
        </row>
        <row r="204">
          <cell r="A204">
            <v>39600</v>
          </cell>
          <cell r="B204">
            <v>3674603.91</v>
          </cell>
          <cell r="C204">
            <v>700457</v>
          </cell>
          <cell r="D204">
            <v>232</v>
          </cell>
        </row>
        <row r="205">
          <cell r="A205">
            <v>39630</v>
          </cell>
          <cell r="B205">
            <v>1367714.65</v>
          </cell>
          <cell r="C205">
            <v>196750</v>
          </cell>
          <cell r="D205">
            <v>123</v>
          </cell>
        </row>
        <row r="206">
          <cell r="A206">
            <v>39661</v>
          </cell>
          <cell r="B206">
            <v>1534560.8</v>
          </cell>
          <cell r="C206">
            <v>116982</v>
          </cell>
          <cell r="D206">
            <v>134</v>
          </cell>
        </row>
        <row r="207">
          <cell r="A207">
            <v>39692</v>
          </cell>
          <cell r="B207">
            <v>3998258.88</v>
          </cell>
          <cell r="C207">
            <v>245912</v>
          </cell>
          <cell r="D207">
            <v>252</v>
          </cell>
        </row>
        <row r="208">
          <cell r="A208">
            <v>39722</v>
          </cell>
          <cell r="B208">
            <v>18751527.539999999</v>
          </cell>
          <cell r="C208">
            <v>95136</v>
          </cell>
          <cell r="D208">
            <v>359</v>
          </cell>
        </row>
        <row r="209">
          <cell r="A209">
            <v>39753</v>
          </cell>
          <cell r="B209">
            <v>6003551.54</v>
          </cell>
          <cell r="C209">
            <v>82835</v>
          </cell>
          <cell r="D209">
            <v>465</v>
          </cell>
        </row>
        <row r="210">
          <cell r="A210">
            <v>39783</v>
          </cell>
          <cell r="B210">
            <v>3626849.91</v>
          </cell>
          <cell r="C210">
            <v>44762</v>
          </cell>
          <cell r="D210">
            <v>193</v>
          </cell>
        </row>
        <row r="211">
          <cell r="A211">
            <v>39814</v>
          </cell>
          <cell r="B211">
            <v>891599.29</v>
          </cell>
          <cell r="C211">
            <v>14130</v>
          </cell>
          <cell r="D211">
            <v>116</v>
          </cell>
        </row>
        <row r="212">
          <cell r="A212">
            <v>39845</v>
          </cell>
          <cell r="B212">
            <v>4503627.62</v>
          </cell>
          <cell r="C212">
            <v>105784</v>
          </cell>
          <cell r="D212">
            <v>101</v>
          </cell>
        </row>
        <row r="213">
          <cell r="A213">
            <v>39873</v>
          </cell>
          <cell r="B213">
            <v>2629057.19</v>
          </cell>
          <cell r="C213">
            <v>57225</v>
          </cell>
          <cell r="D213">
            <v>202</v>
          </cell>
        </row>
        <row r="214">
          <cell r="A214">
            <v>39904</v>
          </cell>
          <cell r="B214">
            <v>6342270.8399999999</v>
          </cell>
          <cell r="C214">
            <v>117927</v>
          </cell>
          <cell r="D214">
            <v>446</v>
          </cell>
        </row>
        <row r="215">
          <cell r="A215">
            <v>39934</v>
          </cell>
          <cell r="B215">
            <v>4472835.21</v>
          </cell>
          <cell r="C215">
            <v>179633</v>
          </cell>
          <cell r="D215">
            <v>60</v>
          </cell>
        </row>
        <row r="216">
          <cell r="A216">
            <v>39965</v>
          </cell>
          <cell r="B216">
            <v>6639040.9800000004</v>
          </cell>
          <cell r="C216">
            <v>127633</v>
          </cell>
          <cell r="D216">
            <v>107</v>
          </cell>
        </row>
        <row r="217">
          <cell r="A217">
            <v>39995</v>
          </cell>
          <cell r="B217">
            <v>4702892.05</v>
          </cell>
          <cell r="C217">
            <v>77163</v>
          </cell>
          <cell r="D217">
            <v>85</v>
          </cell>
        </row>
        <row r="218">
          <cell r="A218">
            <v>40026</v>
          </cell>
          <cell r="B218">
            <v>5275782.59</v>
          </cell>
          <cell r="C218">
            <v>57861</v>
          </cell>
          <cell r="D218">
            <v>80</v>
          </cell>
        </row>
        <row r="219">
          <cell r="A219">
            <v>40057</v>
          </cell>
          <cell r="B219">
            <v>10240773.16</v>
          </cell>
          <cell r="C219">
            <v>303517</v>
          </cell>
          <cell r="D219">
            <v>51</v>
          </cell>
        </row>
        <row r="220">
          <cell r="A220">
            <v>40087</v>
          </cell>
          <cell r="B220">
            <v>5541021.4000000004</v>
          </cell>
          <cell r="C220">
            <v>43440</v>
          </cell>
          <cell r="D220">
            <v>118</v>
          </cell>
        </row>
        <row r="221">
          <cell r="A221">
            <v>40118</v>
          </cell>
          <cell r="B221">
            <v>6107287.9800000004</v>
          </cell>
          <cell r="C221">
            <v>248585</v>
          </cell>
          <cell r="D221">
            <v>243</v>
          </cell>
        </row>
        <row r="222">
          <cell r="A222">
            <v>40148</v>
          </cell>
          <cell r="B222">
            <v>2722101.48</v>
          </cell>
          <cell r="C222">
            <v>211115</v>
          </cell>
          <cell r="D222">
            <v>140</v>
          </cell>
        </row>
        <row r="223">
          <cell r="A223">
            <v>40179</v>
          </cell>
          <cell r="B223">
            <v>5358984.91</v>
          </cell>
          <cell r="C223">
            <v>89792</v>
          </cell>
          <cell r="D223">
            <v>157</v>
          </cell>
        </row>
        <row r="224">
          <cell r="A224">
            <v>40210</v>
          </cell>
          <cell r="B224">
            <v>4210238.91</v>
          </cell>
          <cell r="C224">
            <v>225662</v>
          </cell>
          <cell r="D224">
            <v>124</v>
          </cell>
        </row>
        <row r="225">
          <cell r="A225">
            <v>40238</v>
          </cell>
          <cell r="B225">
            <v>2387399.12</v>
          </cell>
          <cell r="C225">
            <v>240015</v>
          </cell>
          <cell r="D225">
            <v>98</v>
          </cell>
        </row>
        <row r="226">
          <cell r="A226">
            <v>40269</v>
          </cell>
          <cell r="B226">
            <v>3720326.6</v>
          </cell>
          <cell r="C226">
            <v>310783</v>
          </cell>
          <cell r="D226">
            <v>109</v>
          </cell>
        </row>
        <row r="227">
          <cell r="A227">
            <v>40299</v>
          </cell>
          <cell r="B227">
            <v>2607071.5</v>
          </cell>
          <cell r="C227">
            <v>174904</v>
          </cell>
          <cell r="D227">
            <v>103</v>
          </cell>
        </row>
        <row r="228">
          <cell r="A228">
            <v>40330</v>
          </cell>
          <cell r="B228">
            <v>1209014.95</v>
          </cell>
          <cell r="C228">
            <v>11673</v>
          </cell>
          <cell r="D228">
            <v>57</v>
          </cell>
        </row>
        <row r="229">
          <cell r="A229">
            <v>40360</v>
          </cell>
          <cell r="B229">
            <v>1331589.23</v>
          </cell>
          <cell r="C229">
            <v>12925</v>
          </cell>
          <cell r="D229">
            <v>62</v>
          </cell>
        </row>
        <row r="230">
          <cell r="A230">
            <v>40391</v>
          </cell>
          <cell r="B230">
            <v>8750064.7899999991</v>
          </cell>
          <cell r="C230">
            <v>83002</v>
          </cell>
          <cell r="D230">
            <v>42</v>
          </cell>
        </row>
        <row r="231">
          <cell r="A231">
            <v>40422</v>
          </cell>
          <cell r="B231">
            <v>1379721.42</v>
          </cell>
          <cell r="C231">
            <v>13068</v>
          </cell>
          <cell r="D231">
            <v>74</v>
          </cell>
        </row>
        <row r="232">
          <cell r="A232">
            <v>40452</v>
          </cell>
          <cell r="B232">
            <v>642123.56999999995</v>
          </cell>
          <cell r="C232">
            <v>6118</v>
          </cell>
          <cell r="D232">
            <v>47</v>
          </cell>
        </row>
        <row r="233">
          <cell r="A233">
            <v>40483</v>
          </cell>
          <cell r="B233">
            <v>820203.87</v>
          </cell>
          <cell r="C233">
            <v>7892</v>
          </cell>
          <cell r="D233">
            <v>41</v>
          </cell>
        </row>
        <row r="234">
          <cell r="A234">
            <v>40513</v>
          </cell>
          <cell r="B234">
            <v>636251.4</v>
          </cell>
          <cell r="C234">
            <v>6067</v>
          </cell>
          <cell r="D234">
            <v>37</v>
          </cell>
        </row>
        <row r="235">
          <cell r="A235">
            <v>40544</v>
          </cell>
          <cell r="B235">
            <v>906483.65</v>
          </cell>
          <cell r="C235">
            <v>9719</v>
          </cell>
          <cell r="D235">
            <v>59</v>
          </cell>
        </row>
        <row r="236">
          <cell r="A236">
            <v>40575</v>
          </cell>
          <cell r="B236">
            <v>490197.76000000001</v>
          </cell>
          <cell r="C236">
            <v>4659</v>
          </cell>
          <cell r="D236">
            <v>45</v>
          </cell>
        </row>
        <row r="237">
          <cell r="A237">
            <v>40603</v>
          </cell>
          <cell r="B237">
            <v>1357268.05</v>
          </cell>
          <cell r="C237">
            <v>13101</v>
          </cell>
          <cell r="D237">
            <v>35</v>
          </cell>
        </row>
        <row r="238">
          <cell r="A238">
            <v>40634</v>
          </cell>
          <cell r="B238">
            <v>1187227.03</v>
          </cell>
          <cell r="C238">
            <v>11579</v>
          </cell>
          <cell r="D238">
            <v>40</v>
          </cell>
        </row>
        <row r="239">
          <cell r="A239">
            <v>40664</v>
          </cell>
          <cell r="B239">
            <v>993035.5</v>
          </cell>
          <cell r="C239">
            <v>9332</v>
          </cell>
          <cell r="D239">
            <v>51</v>
          </cell>
        </row>
        <row r="240">
          <cell r="A240">
            <v>40695</v>
          </cell>
          <cell r="B240">
            <v>8846690.3499999996</v>
          </cell>
          <cell r="C240">
            <v>85413</v>
          </cell>
          <cell r="D240">
            <v>72</v>
          </cell>
        </row>
        <row r="241">
          <cell r="A241">
            <v>40725</v>
          </cell>
          <cell r="B241">
            <v>1361285.8</v>
          </cell>
          <cell r="C241">
            <v>12998</v>
          </cell>
          <cell r="D241">
            <v>62</v>
          </cell>
        </row>
        <row r="242">
          <cell r="A242">
            <v>40756</v>
          </cell>
          <cell r="B242">
            <v>1127820.2</v>
          </cell>
          <cell r="C242">
            <v>10829</v>
          </cell>
          <cell r="D242">
            <v>61</v>
          </cell>
        </row>
        <row r="243">
          <cell r="A243">
            <v>40787</v>
          </cell>
          <cell r="B243">
            <v>2178303.7000000002</v>
          </cell>
          <cell r="C243">
            <v>20764</v>
          </cell>
          <cell r="D243">
            <v>59</v>
          </cell>
        </row>
        <row r="244">
          <cell r="A244">
            <v>40817</v>
          </cell>
          <cell r="B244">
            <v>1192067.5899999999</v>
          </cell>
          <cell r="C244">
            <v>11784</v>
          </cell>
          <cell r="D244">
            <v>54</v>
          </cell>
        </row>
        <row r="245">
          <cell r="A245">
            <v>40848</v>
          </cell>
          <cell r="B245">
            <v>1757844.95</v>
          </cell>
          <cell r="C245">
            <v>16884</v>
          </cell>
          <cell r="D245">
            <v>89</v>
          </cell>
        </row>
        <row r="246">
          <cell r="A246">
            <v>40878</v>
          </cell>
          <cell r="B246">
            <v>577309.56999999995</v>
          </cell>
          <cell r="C246">
            <v>5505</v>
          </cell>
          <cell r="D246">
            <v>43</v>
          </cell>
        </row>
        <row r="247">
          <cell r="A247">
            <v>40909</v>
          </cell>
          <cell r="B247">
            <v>829126.75</v>
          </cell>
          <cell r="C247">
            <v>7992</v>
          </cell>
          <cell r="D247">
            <v>24</v>
          </cell>
        </row>
        <row r="248">
          <cell r="A248">
            <v>40940</v>
          </cell>
          <cell r="B248">
            <v>1855151.85</v>
          </cell>
          <cell r="C248">
            <v>18203</v>
          </cell>
          <cell r="D248">
            <v>85</v>
          </cell>
        </row>
        <row r="249">
          <cell r="A249">
            <v>40969</v>
          </cell>
          <cell r="B249">
            <v>2386296.34</v>
          </cell>
          <cell r="C249">
            <v>23342</v>
          </cell>
          <cell r="D249">
            <v>78</v>
          </cell>
        </row>
        <row r="250">
          <cell r="A250">
            <v>41000</v>
          </cell>
          <cell r="B250">
            <v>2468841.11</v>
          </cell>
          <cell r="C250">
            <v>23930</v>
          </cell>
          <cell r="D250">
            <v>83</v>
          </cell>
        </row>
        <row r="251">
          <cell r="A251">
            <v>41030</v>
          </cell>
          <cell r="B251">
            <v>1861152.83</v>
          </cell>
          <cell r="C251">
            <v>17579</v>
          </cell>
          <cell r="D251">
            <v>98</v>
          </cell>
        </row>
        <row r="252">
          <cell r="A252">
            <v>41061</v>
          </cell>
          <cell r="B252">
            <v>1851824.23</v>
          </cell>
          <cell r="C252">
            <v>18013</v>
          </cell>
          <cell r="D252">
            <v>67</v>
          </cell>
        </row>
        <row r="253">
          <cell r="A253">
            <v>41091</v>
          </cell>
          <cell r="B253">
            <v>6892024.8300000001</v>
          </cell>
          <cell r="C253">
            <v>66100</v>
          </cell>
          <cell r="D253">
            <v>224</v>
          </cell>
        </row>
        <row r="254">
          <cell r="A254">
            <v>41122</v>
          </cell>
          <cell r="B254">
            <v>7971492.2800000003</v>
          </cell>
          <cell r="C254">
            <v>76575</v>
          </cell>
          <cell r="D254">
            <v>205</v>
          </cell>
        </row>
        <row r="255">
          <cell r="A255">
            <v>41153</v>
          </cell>
          <cell r="B255">
            <v>8743849.0600000005</v>
          </cell>
          <cell r="C255">
            <v>80845</v>
          </cell>
          <cell r="D255">
            <v>410</v>
          </cell>
        </row>
        <row r="256">
          <cell r="A256">
            <v>41183</v>
          </cell>
          <cell r="B256">
            <v>4042991.6549999998</v>
          </cell>
          <cell r="C256">
            <v>38339</v>
          </cell>
          <cell r="D256">
            <v>518</v>
          </cell>
        </row>
        <row r="257">
          <cell r="A257">
            <v>41214</v>
          </cell>
          <cell r="B257">
            <v>1933771.6240000003</v>
          </cell>
          <cell r="C257">
            <v>18185</v>
          </cell>
          <cell r="D257">
            <v>121</v>
          </cell>
        </row>
        <row r="258">
          <cell r="A258">
            <v>41244</v>
          </cell>
          <cell r="B258">
            <v>1912444.4830000002</v>
          </cell>
          <cell r="C258">
            <v>17918</v>
          </cell>
          <cell r="D258">
            <v>134</v>
          </cell>
        </row>
        <row r="259">
          <cell r="A259">
            <v>41275</v>
          </cell>
          <cell r="B259">
            <v>3292489.5760000004</v>
          </cell>
          <cell r="C259">
            <v>30655</v>
          </cell>
          <cell r="D259">
            <v>161</v>
          </cell>
        </row>
        <row r="260">
          <cell r="A260">
            <v>41306</v>
          </cell>
          <cell r="B260">
            <v>4948640.5580000002</v>
          </cell>
          <cell r="C260">
            <v>46529</v>
          </cell>
          <cell r="D260">
            <v>187</v>
          </cell>
        </row>
        <row r="261">
          <cell r="A261">
            <v>41334</v>
          </cell>
          <cell r="B261">
            <v>3302805.4330000002</v>
          </cell>
          <cell r="C261">
            <v>31308</v>
          </cell>
          <cell r="D261">
            <v>160</v>
          </cell>
        </row>
        <row r="262">
          <cell r="A262">
            <v>41365</v>
          </cell>
          <cell r="B262">
            <v>2875967.8750000005</v>
          </cell>
          <cell r="C262">
            <v>26976</v>
          </cell>
          <cell r="D262">
            <v>165</v>
          </cell>
        </row>
        <row r="263">
          <cell r="A263">
            <v>41395</v>
          </cell>
          <cell r="B263">
            <v>4328883</v>
          </cell>
          <cell r="C263">
            <v>40635</v>
          </cell>
          <cell r="D263">
            <v>158</v>
          </cell>
        </row>
        <row r="264">
          <cell r="A264">
            <v>41426</v>
          </cell>
          <cell r="B264">
            <v>5400223.3819999993</v>
          </cell>
          <cell r="C264">
            <v>50850</v>
          </cell>
          <cell r="D264">
            <v>152</v>
          </cell>
        </row>
        <row r="265">
          <cell r="A265">
            <v>41456</v>
          </cell>
          <cell r="B265">
            <v>3810569.4949999996</v>
          </cell>
          <cell r="C265">
            <v>35871</v>
          </cell>
          <cell r="D265">
            <v>196</v>
          </cell>
        </row>
        <row r="266">
          <cell r="A266">
            <v>41487</v>
          </cell>
          <cell r="B266">
            <v>3331670.341</v>
          </cell>
          <cell r="C266">
            <v>31123</v>
          </cell>
          <cell r="D266">
            <v>124</v>
          </cell>
        </row>
        <row r="267">
          <cell r="A267">
            <v>41518</v>
          </cell>
          <cell r="B267">
            <v>2960300.0769999996</v>
          </cell>
          <cell r="C267">
            <v>27793</v>
          </cell>
          <cell r="D267">
            <v>90</v>
          </cell>
        </row>
        <row r="268">
          <cell r="A268">
            <v>41548</v>
          </cell>
          <cell r="B268">
            <v>2979725.9119999995</v>
          </cell>
          <cell r="C268">
            <v>27834</v>
          </cell>
          <cell r="D268">
            <v>170</v>
          </cell>
        </row>
        <row r="269">
          <cell r="A269">
            <v>41579</v>
          </cell>
          <cell r="B269">
            <v>5610105.6429999992</v>
          </cell>
          <cell r="C269">
            <v>58691</v>
          </cell>
          <cell r="D269">
            <v>88</v>
          </cell>
        </row>
        <row r="270">
          <cell r="A270">
            <v>41609</v>
          </cell>
          <cell r="B270">
            <v>4039271.5500000003</v>
          </cell>
          <cell r="C270">
            <v>38257</v>
          </cell>
          <cell r="D270">
            <v>137</v>
          </cell>
        </row>
        <row r="271">
          <cell r="A271">
            <v>41640</v>
          </cell>
          <cell r="B271">
            <v>2690923.665</v>
          </cell>
          <cell r="C271">
            <v>25525</v>
          </cell>
          <cell r="D271">
            <v>122</v>
          </cell>
        </row>
        <row r="272">
          <cell r="A272">
            <v>41671</v>
          </cell>
          <cell r="B272">
            <v>1797705.1300000001</v>
          </cell>
          <cell r="C272">
            <v>17065</v>
          </cell>
          <cell r="D272">
            <v>102</v>
          </cell>
        </row>
        <row r="273">
          <cell r="A273">
            <v>41699</v>
          </cell>
          <cell r="B273">
            <v>2396802.2549999999</v>
          </cell>
          <cell r="C273">
            <v>22733</v>
          </cell>
          <cell r="D273">
            <v>104</v>
          </cell>
        </row>
        <row r="274">
          <cell r="A274">
            <v>41730</v>
          </cell>
          <cell r="B274">
            <v>1944275.6</v>
          </cell>
          <cell r="C274">
            <v>18623</v>
          </cell>
          <cell r="D274">
            <v>115</v>
          </cell>
        </row>
        <row r="275">
          <cell r="A275">
            <v>41760</v>
          </cell>
          <cell r="B275">
            <v>4528472.9119999995</v>
          </cell>
          <cell r="C275">
            <v>43347</v>
          </cell>
          <cell r="D275">
            <v>227</v>
          </cell>
        </row>
        <row r="276">
          <cell r="A276">
            <v>41791</v>
          </cell>
          <cell r="B276">
            <v>3735218.5259999996</v>
          </cell>
          <cell r="C276">
            <v>35639</v>
          </cell>
          <cell r="D276">
            <v>137</v>
          </cell>
        </row>
        <row r="277">
          <cell r="A277">
            <v>41821</v>
          </cell>
          <cell r="B277">
            <v>4292916.9689999996</v>
          </cell>
          <cell r="C277">
            <v>41192</v>
          </cell>
          <cell r="D277">
            <v>209</v>
          </cell>
        </row>
        <row r="278">
          <cell r="A278">
            <v>41852</v>
          </cell>
          <cell r="B278">
            <v>1712708.442</v>
          </cell>
          <cell r="C278">
            <v>16391</v>
          </cell>
          <cell r="D278">
            <v>95</v>
          </cell>
        </row>
        <row r="279">
          <cell r="A279">
            <v>41883</v>
          </cell>
          <cell r="B279">
            <v>8689639.7829999998</v>
          </cell>
          <cell r="C279">
            <v>82891</v>
          </cell>
          <cell r="D279">
            <v>214</v>
          </cell>
        </row>
        <row r="280">
          <cell r="A280">
            <v>41913</v>
          </cell>
          <cell r="B280">
            <v>12758798.970000001</v>
          </cell>
          <cell r="C280">
            <v>119390</v>
          </cell>
          <cell r="D280">
            <v>106</v>
          </cell>
        </row>
        <row r="281">
          <cell r="A281">
            <v>41944</v>
          </cell>
          <cell r="B281">
            <v>719326.56</v>
          </cell>
          <cell r="C281">
            <v>6736</v>
          </cell>
          <cell r="D281">
            <v>43</v>
          </cell>
        </row>
        <row r="282">
          <cell r="A282">
            <v>41974</v>
          </cell>
          <cell r="B282">
            <v>2585483.2100000004</v>
          </cell>
          <cell r="C282">
            <v>24200</v>
          </cell>
          <cell r="D282">
            <v>70</v>
          </cell>
        </row>
        <row r="283">
          <cell r="A283">
            <v>42005</v>
          </cell>
          <cell r="B283">
            <v>1331190.51</v>
          </cell>
          <cell r="C283">
            <v>12554</v>
          </cell>
          <cell r="D283">
            <v>63</v>
          </cell>
        </row>
        <row r="284">
          <cell r="A284">
            <v>42036</v>
          </cell>
          <cell r="B284">
            <v>4825942.13</v>
          </cell>
          <cell r="C284">
            <v>44871</v>
          </cell>
          <cell r="D284">
            <v>115</v>
          </cell>
        </row>
        <row r="285">
          <cell r="A285">
            <v>42064</v>
          </cell>
          <cell r="B285">
            <v>1885719.175</v>
          </cell>
          <cell r="C285">
            <v>17636</v>
          </cell>
          <cell r="D285">
            <v>95</v>
          </cell>
        </row>
        <row r="286">
          <cell r="A286">
            <v>42095</v>
          </cell>
          <cell r="B286">
            <v>2259067.3600000003</v>
          </cell>
          <cell r="C286">
            <v>21071</v>
          </cell>
          <cell r="D286">
            <v>82</v>
          </cell>
        </row>
        <row r="287">
          <cell r="A287">
            <v>42125</v>
          </cell>
          <cell r="B287">
            <v>2378022.611</v>
          </cell>
          <cell r="C287">
            <v>22140</v>
          </cell>
          <cell r="D287">
            <v>95</v>
          </cell>
        </row>
        <row r="288">
          <cell r="A288">
            <v>42156</v>
          </cell>
          <cell r="B288">
            <v>2442158.6230000001</v>
          </cell>
          <cell r="C288">
            <v>22854</v>
          </cell>
          <cell r="D288">
            <v>77</v>
          </cell>
        </row>
        <row r="289">
          <cell r="A289">
            <v>42186</v>
          </cell>
          <cell r="B289">
            <v>3484327.6399999997</v>
          </cell>
          <cell r="C289">
            <v>32774</v>
          </cell>
          <cell r="D289">
            <v>87</v>
          </cell>
        </row>
        <row r="290">
          <cell r="A290">
            <v>42217</v>
          </cell>
          <cell r="B290">
            <v>12242097.92</v>
          </cell>
          <cell r="C290">
            <v>114942</v>
          </cell>
          <cell r="D290">
            <v>114</v>
          </cell>
        </row>
        <row r="291">
          <cell r="A291">
            <v>42248</v>
          </cell>
          <cell r="B291">
            <v>1929190.4539999997</v>
          </cell>
          <cell r="C291">
            <v>18232</v>
          </cell>
          <cell r="D291">
            <v>56</v>
          </cell>
        </row>
        <row r="292">
          <cell r="A292">
            <v>42278</v>
          </cell>
          <cell r="B292">
            <v>2467832.5299999998</v>
          </cell>
          <cell r="C292">
            <v>23416</v>
          </cell>
          <cell r="D292">
            <v>93</v>
          </cell>
        </row>
        <row r="293">
          <cell r="A293">
            <v>42309</v>
          </cell>
          <cell r="B293">
            <v>1871835.5399999998</v>
          </cell>
          <cell r="C293">
            <v>17760</v>
          </cell>
          <cell r="D293">
            <v>72</v>
          </cell>
        </row>
        <row r="294">
          <cell r="A294">
            <v>42339</v>
          </cell>
          <cell r="B294">
            <v>2029828.3300000003</v>
          </cell>
          <cell r="C294">
            <v>19431</v>
          </cell>
          <cell r="D294">
            <v>86</v>
          </cell>
        </row>
        <row r="295">
          <cell r="A295">
            <v>42370</v>
          </cell>
          <cell r="B295">
            <v>4086355</v>
          </cell>
          <cell r="C295">
            <v>39225</v>
          </cell>
          <cell r="D295">
            <v>70</v>
          </cell>
        </row>
        <row r="296">
          <cell r="A296">
            <v>42401</v>
          </cell>
          <cell r="B296">
            <v>1071004.1099999999</v>
          </cell>
          <cell r="C296">
            <v>10295</v>
          </cell>
          <cell r="D296">
            <v>67</v>
          </cell>
        </row>
        <row r="297">
          <cell r="A297">
            <v>42430</v>
          </cell>
          <cell r="B297">
            <v>2067056.4700000002</v>
          </cell>
          <cell r="C297">
            <v>19909</v>
          </cell>
          <cell r="D297">
            <v>76</v>
          </cell>
        </row>
        <row r="298">
          <cell r="A298">
            <v>42461</v>
          </cell>
          <cell r="B298">
            <v>1569619.76</v>
          </cell>
          <cell r="C298">
            <v>14993</v>
          </cell>
          <cell r="D298">
            <v>56</v>
          </cell>
        </row>
        <row r="299">
          <cell r="A299">
            <v>42491</v>
          </cell>
          <cell r="B299">
            <v>2988888.9950000001</v>
          </cell>
          <cell r="C299">
            <v>28668</v>
          </cell>
          <cell r="D299">
            <v>109</v>
          </cell>
        </row>
        <row r="300">
          <cell r="A300">
            <v>42522</v>
          </cell>
          <cell r="B300">
            <v>5813207.733</v>
          </cell>
          <cell r="C300">
            <v>57234</v>
          </cell>
          <cell r="D300">
            <v>196</v>
          </cell>
        </row>
        <row r="301">
          <cell r="A301">
            <v>42552</v>
          </cell>
          <cell r="B301">
            <v>4208253.1959999995</v>
          </cell>
          <cell r="C301">
            <v>41090</v>
          </cell>
          <cell r="D301">
            <v>202</v>
          </cell>
        </row>
        <row r="302">
          <cell r="A302">
            <v>42583</v>
          </cell>
          <cell r="B302">
            <v>9212935.1039999984</v>
          </cell>
          <cell r="C302">
            <v>89234</v>
          </cell>
          <cell r="D302">
            <v>245</v>
          </cell>
        </row>
        <row r="303">
          <cell r="A303">
            <v>42614</v>
          </cell>
          <cell r="B303">
            <v>6745949.5869999994</v>
          </cell>
          <cell r="C303">
            <v>65472</v>
          </cell>
          <cell r="D303">
            <v>317</v>
          </cell>
        </row>
        <row r="304">
          <cell r="A304">
            <v>42644</v>
          </cell>
          <cell r="B304">
            <v>3901398.3250000002</v>
          </cell>
          <cell r="C304">
            <v>38165</v>
          </cell>
          <cell r="D304">
            <v>198</v>
          </cell>
        </row>
        <row r="305">
          <cell r="A305">
            <v>42675</v>
          </cell>
          <cell r="B305">
            <v>3516093.1419999995</v>
          </cell>
          <cell r="C305">
            <v>34142</v>
          </cell>
          <cell r="D305">
            <v>181</v>
          </cell>
        </row>
        <row r="306">
          <cell r="A306">
            <v>42705</v>
          </cell>
          <cell r="B306">
            <v>3900256.1169999996</v>
          </cell>
          <cell r="C306">
            <v>38213</v>
          </cell>
          <cell r="D306">
            <v>198</v>
          </cell>
        </row>
        <row r="307">
          <cell r="A307">
            <v>42736</v>
          </cell>
          <cell r="B307">
            <v>1850708.8960000002</v>
          </cell>
          <cell r="C307">
            <v>18150</v>
          </cell>
          <cell r="D307">
            <v>151</v>
          </cell>
        </row>
        <row r="308">
          <cell r="A308">
            <v>42767</v>
          </cell>
          <cell r="B308">
            <v>5668484.0540000014</v>
          </cell>
          <cell r="C308">
            <v>55093</v>
          </cell>
          <cell r="D308">
            <v>217</v>
          </cell>
        </row>
        <row r="309">
          <cell r="A309">
            <v>42795</v>
          </cell>
          <cell r="B309">
            <v>5952205.9190000007</v>
          </cell>
          <cell r="C309">
            <v>58023</v>
          </cell>
          <cell r="D309">
            <v>255</v>
          </cell>
        </row>
        <row r="310">
          <cell r="A310">
            <v>42826</v>
          </cell>
          <cell r="B310">
            <v>5717012.1919999998</v>
          </cell>
          <cell r="C310">
            <v>56210</v>
          </cell>
          <cell r="D310">
            <v>246</v>
          </cell>
        </row>
        <row r="311">
          <cell r="A311">
            <v>42856</v>
          </cell>
          <cell r="B311">
            <v>6267874.0420000004</v>
          </cell>
          <cell r="C311">
            <v>62080</v>
          </cell>
          <cell r="D311">
            <v>376</v>
          </cell>
        </row>
        <row r="312">
          <cell r="A312">
            <v>42887</v>
          </cell>
          <cell r="B312">
            <v>4535245.0199999996</v>
          </cell>
          <cell r="C312">
            <v>44639</v>
          </cell>
          <cell r="D312">
            <v>273</v>
          </cell>
        </row>
        <row r="313">
          <cell r="A313">
            <v>42917</v>
          </cell>
          <cell r="B313">
            <v>3131768.1869999999</v>
          </cell>
          <cell r="C313">
            <v>30748</v>
          </cell>
          <cell r="D313">
            <v>216</v>
          </cell>
        </row>
        <row r="314">
          <cell r="A314">
            <v>42948</v>
          </cell>
          <cell r="B314">
            <v>5628349.4220000012</v>
          </cell>
          <cell r="C314">
            <v>54986</v>
          </cell>
          <cell r="D314">
            <v>337</v>
          </cell>
        </row>
        <row r="315">
          <cell r="A315">
            <v>42979</v>
          </cell>
          <cell r="B315">
            <v>3653225.6220000004</v>
          </cell>
          <cell r="C315">
            <v>35598</v>
          </cell>
          <cell r="D315">
            <v>267</v>
          </cell>
        </row>
        <row r="316">
          <cell r="A316">
            <v>43009</v>
          </cell>
          <cell r="B316">
            <v>5004826.9790000003</v>
          </cell>
          <cell r="C316">
            <v>48973</v>
          </cell>
          <cell r="D316">
            <v>270</v>
          </cell>
        </row>
        <row r="317">
          <cell r="A317">
            <v>43040</v>
          </cell>
          <cell r="B317">
            <v>4505214.9000000004</v>
          </cell>
          <cell r="C317">
            <v>43455</v>
          </cell>
          <cell r="D317">
            <v>296</v>
          </cell>
        </row>
        <row r="318">
          <cell r="A318">
            <v>43070</v>
          </cell>
          <cell r="B318">
            <v>3378761.9210000001</v>
          </cell>
          <cell r="C318">
            <v>32705</v>
          </cell>
          <cell r="D318">
            <v>210</v>
          </cell>
        </row>
        <row r="319">
          <cell r="A319">
            <v>43101</v>
          </cell>
          <cell r="B319">
            <v>3435247.2429999998</v>
          </cell>
          <cell r="C319">
            <v>33516</v>
          </cell>
          <cell r="D319">
            <v>215</v>
          </cell>
        </row>
        <row r="320">
          <cell r="A320">
            <v>43132</v>
          </cell>
          <cell r="B320">
            <v>3320259.7259999998</v>
          </cell>
          <cell r="C320">
            <v>32173</v>
          </cell>
          <cell r="D320">
            <v>219</v>
          </cell>
        </row>
        <row r="321">
          <cell r="A321">
            <v>43160</v>
          </cell>
          <cell r="B321">
            <v>3011148.4180000001</v>
          </cell>
          <cell r="C321">
            <v>29279</v>
          </cell>
          <cell r="D321">
            <v>223</v>
          </cell>
        </row>
        <row r="322">
          <cell r="A322">
            <v>43191</v>
          </cell>
          <cell r="B322">
            <v>11126820.002</v>
          </cell>
          <cell r="C322">
            <v>106769</v>
          </cell>
          <cell r="D322">
            <v>284</v>
          </cell>
        </row>
        <row r="323">
          <cell r="A323">
            <v>43221</v>
          </cell>
          <cell r="B323">
            <v>5395333.9529999997</v>
          </cell>
          <cell r="C323">
            <v>52634</v>
          </cell>
          <cell r="D323">
            <v>359</v>
          </cell>
        </row>
        <row r="324">
          <cell r="A324">
            <v>43252</v>
          </cell>
          <cell r="B324">
            <v>5618125.2159999991</v>
          </cell>
          <cell r="C324">
            <v>54660</v>
          </cell>
          <cell r="D324">
            <v>235</v>
          </cell>
        </row>
        <row r="325">
          <cell r="A325">
            <v>43282</v>
          </cell>
          <cell r="B325">
            <v>4266077</v>
          </cell>
          <cell r="C325">
            <v>42043</v>
          </cell>
          <cell r="D325">
            <v>291</v>
          </cell>
        </row>
        <row r="326">
          <cell r="A326">
            <v>43313</v>
          </cell>
          <cell r="B326">
            <v>4009611.1659999993</v>
          </cell>
          <cell r="C326">
            <v>39089</v>
          </cell>
          <cell r="D326">
            <v>307</v>
          </cell>
        </row>
        <row r="327">
          <cell r="A327">
            <v>43344</v>
          </cell>
          <cell r="B327">
            <v>2496256.7920000004</v>
          </cell>
          <cell r="C327">
            <v>24203</v>
          </cell>
          <cell r="D327">
            <v>203</v>
          </cell>
        </row>
        <row r="328">
          <cell r="A328">
            <v>43374</v>
          </cell>
          <cell r="B328">
            <v>3714149.3389999997</v>
          </cell>
          <cell r="C328">
            <v>35804</v>
          </cell>
          <cell r="D328">
            <v>260</v>
          </cell>
        </row>
        <row r="329">
          <cell r="A329">
            <v>43405</v>
          </cell>
          <cell r="B329">
            <v>5117260.4179999996</v>
          </cell>
          <cell r="C329">
            <v>49127</v>
          </cell>
          <cell r="D329">
            <v>267</v>
          </cell>
        </row>
        <row r="330">
          <cell r="A330">
            <v>43435</v>
          </cell>
          <cell r="B330">
            <v>4506832.3229999999</v>
          </cell>
          <cell r="C330">
            <v>43976</v>
          </cell>
          <cell r="D330">
            <v>273</v>
          </cell>
        </row>
        <row r="331">
          <cell r="A331">
            <v>43466</v>
          </cell>
          <cell r="B331">
            <v>2822286.63</v>
          </cell>
          <cell r="C331">
            <v>27528</v>
          </cell>
          <cell r="D331">
            <v>211</v>
          </cell>
        </row>
        <row r="332">
          <cell r="A332">
            <v>43497</v>
          </cell>
          <cell r="B332">
            <v>3267868.2339999997</v>
          </cell>
          <cell r="C332">
            <v>32070</v>
          </cell>
          <cell r="D332">
            <v>245</v>
          </cell>
        </row>
        <row r="333">
          <cell r="A333">
            <v>43525</v>
          </cell>
          <cell r="B333">
            <v>3887094.8570000003</v>
          </cell>
          <cell r="C333">
            <v>38141</v>
          </cell>
          <cell r="D333">
            <v>278</v>
          </cell>
        </row>
        <row r="334">
          <cell r="A334">
            <v>43556</v>
          </cell>
          <cell r="B334">
            <v>7049283.3600000013</v>
          </cell>
          <cell r="C334">
            <v>68751</v>
          </cell>
          <cell r="D334">
            <v>274</v>
          </cell>
        </row>
        <row r="335">
          <cell r="A335">
            <v>43586</v>
          </cell>
          <cell r="B335">
            <v>3945873.3339999998</v>
          </cell>
          <cell r="C335">
            <v>39000</v>
          </cell>
          <cell r="D335">
            <v>274</v>
          </cell>
        </row>
        <row r="336">
          <cell r="A336">
            <v>43617</v>
          </cell>
          <cell r="B336">
            <v>7172666.9699999997</v>
          </cell>
          <cell r="C336">
            <v>71492</v>
          </cell>
          <cell r="D336">
            <v>400</v>
          </cell>
        </row>
        <row r="337">
          <cell r="A337">
            <v>43647</v>
          </cell>
          <cell r="B337">
            <v>5900555.9469999997</v>
          </cell>
          <cell r="C337">
            <v>58683</v>
          </cell>
          <cell r="D337">
            <v>249</v>
          </cell>
        </row>
        <row r="338">
          <cell r="A338">
            <v>43678</v>
          </cell>
          <cell r="B338">
            <v>3508768.4040000001</v>
          </cell>
          <cell r="C338">
            <v>34659</v>
          </cell>
          <cell r="D338">
            <v>147</v>
          </cell>
        </row>
        <row r="339">
          <cell r="A339">
            <v>43709</v>
          </cell>
          <cell r="B339">
            <v>4192673.9340000004</v>
          </cell>
          <cell r="C339">
            <v>42682</v>
          </cell>
          <cell r="D339">
            <v>213</v>
          </cell>
        </row>
        <row r="340">
          <cell r="A340">
            <v>43739</v>
          </cell>
          <cell r="B340">
            <v>3857270.1780000003</v>
          </cell>
          <cell r="C340">
            <v>41754</v>
          </cell>
          <cell r="D340">
            <v>210</v>
          </cell>
        </row>
        <row r="341">
          <cell r="A341">
            <v>43770</v>
          </cell>
          <cell r="B341">
            <v>7500714.2050000001</v>
          </cell>
          <cell r="C341">
            <v>75933</v>
          </cell>
          <cell r="D341">
            <v>361</v>
          </cell>
        </row>
        <row r="342">
          <cell r="A342">
            <v>43800</v>
          </cell>
          <cell r="B342">
            <v>22214895.130000003</v>
          </cell>
          <cell r="C342">
            <v>224847</v>
          </cell>
          <cell r="D342">
            <v>1063</v>
          </cell>
        </row>
        <row r="343">
          <cell r="A343">
            <v>43831</v>
          </cell>
          <cell r="B343">
            <v>21789282.374999993</v>
          </cell>
          <cell r="C343">
            <v>235402</v>
          </cell>
          <cell r="D343">
            <v>645</v>
          </cell>
        </row>
        <row r="344">
          <cell r="A344">
            <v>43862</v>
          </cell>
          <cell r="B344">
            <v>19626589.679999996</v>
          </cell>
          <cell r="C344">
            <v>218632</v>
          </cell>
          <cell r="D344">
            <v>970</v>
          </cell>
        </row>
        <row r="345">
          <cell r="A345">
            <v>43891</v>
          </cell>
          <cell r="B345">
            <v>23774801.118000001</v>
          </cell>
          <cell r="C345">
            <v>400015</v>
          </cell>
          <cell r="D345">
            <v>1803</v>
          </cell>
        </row>
        <row r="346">
          <cell r="A346">
            <v>43922</v>
          </cell>
          <cell r="B346">
            <v>5553796.3029999994</v>
          </cell>
          <cell r="C346">
            <v>110981</v>
          </cell>
          <cell r="D346">
            <v>448</v>
          </cell>
        </row>
        <row r="347">
          <cell r="A347">
            <v>43952</v>
          </cell>
          <cell r="B347">
            <v>3240785.2029999997</v>
          </cell>
          <cell r="C347">
            <v>36070</v>
          </cell>
          <cell r="D347">
            <v>172</v>
          </cell>
        </row>
        <row r="348">
          <cell r="A348">
            <v>43983</v>
          </cell>
          <cell r="B348">
            <v>3191475.051</v>
          </cell>
          <cell r="C348">
            <v>34092</v>
          </cell>
          <cell r="D348">
            <v>191</v>
          </cell>
        </row>
        <row r="349">
          <cell r="A349">
            <v>44013</v>
          </cell>
          <cell r="B349">
            <v>1648544</v>
          </cell>
          <cell r="C349">
            <v>17589</v>
          </cell>
          <cell r="D349">
            <v>95</v>
          </cell>
        </row>
        <row r="350">
          <cell r="A350">
            <v>44044</v>
          </cell>
          <cell r="B350">
            <v>11343327.886</v>
          </cell>
          <cell r="C350">
            <v>130794</v>
          </cell>
          <cell r="D350">
            <v>415</v>
          </cell>
        </row>
        <row r="351">
          <cell r="A351">
            <v>44075</v>
          </cell>
          <cell r="B351">
            <v>5717659.7790000001</v>
          </cell>
          <cell r="C351">
            <v>65566</v>
          </cell>
          <cell r="D351">
            <v>282</v>
          </cell>
        </row>
        <row r="352">
          <cell r="A352">
            <v>44105</v>
          </cell>
          <cell r="B352">
            <v>3649560.4129999997</v>
          </cell>
          <cell r="C352">
            <v>40574</v>
          </cell>
          <cell r="D352">
            <v>213</v>
          </cell>
        </row>
        <row r="353">
          <cell r="A353">
            <v>44136</v>
          </cell>
          <cell r="B353">
            <v>5080203.9399999995</v>
          </cell>
          <cell r="C353">
            <v>54968</v>
          </cell>
          <cell r="D353">
            <v>243</v>
          </cell>
        </row>
        <row r="354">
          <cell r="A354">
            <v>44166</v>
          </cell>
          <cell r="B354">
            <v>3083683.1150000002</v>
          </cell>
          <cell r="C354">
            <v>49796</v>
          </cell>
          <cell r="D354">
            <v>167</v>
          </cell>
        </row>
        <row r="355">
          <cell r="A355">
            <v>44197</v>
          </cell>
          <cell r="B355">
            <v>815076.5959999999</v>
          </cell>
          <cell r="C355">
            <v>27842</v>
          </cell>
          <cell r="D355">
            <v>90</v>
          </cell>
        </row>
        <row r="356">
          <cell r="A356">
            <v>44228</v>
          </cell>
          <cell r="B356">
            <v>1318928.669</v>
          </cell>
          <cell r="C356">
            <v>30087</v>
          </cell>
          <cell r="D356">
            <v>94</v>
          </cell>
        </row>
      </sheetData>
      <sheetData sheetId="10">
        <row r="3">
          <cell r="L3" t="str">
            <v>AMPPA</v>
          </cell>
          <cell r="M3">
            <v>25.376874435410802</v>
          </cell>
          <cell r="N3">
            <v>24.3584466007458</v>
          </cell>
          <cell r="O3">
            <v>1107</v>
          </cell>
          <cell r="P3">
            <v>0.25113163328080101</v>
          </cell>
          <cell r="Q3">
            <v>0.240964933208895</v>
          </cell>
          <cell r="R3">
            <v>247909.02694941199</v>
          </cell>
          <cell r="S3">
            <v>199625.77522764201</v>
          </cell>
        </row>
        <row r="4">
          <cell r="L4" t="str">
            <v>AMPPB</v>
          </cell>
          <cell r="M4">
            <v>27.3047505938241</v>
          </cell>
          <cell r="N4">
            <v>25.331092895111599</v>
          </cell>
          <cell r="O4">
            <v>842</v>
          </cell>
          <cell r="P4">
            <v>0.27635267823093701</v>
          </cell>
          <cell r="Q4">
            <v>0.25629026396105198</v>
          </cell>
          <cell r="R4">
            <v>233418.338042755</v>
          </cell>
          <cell r="S4">
            <v>234074.94431116301</v>
          </cell>
        </row>
        <row r="5">
          <cell r="L5" t="str">
            <v>ANZPD</v>
          </cell>
          <cell r="M5">
            <v>14.523603914795499</v>
          </cell>
          <cell r="N5">
            <v>15.7734300260369</v>
          </cell>
          <cell r="O5">
            <v>1737</v>
          </cell>
          <cell r="P5">
            <v>0.142522516831281</v>
          </cell>
          <cell r="Q5">
            <v>0.15446427252679601</v>
          </cell>
          <cell r="R5">
            <v>284696.41942486999</v>
          </cell>
          <cell r="S5">
            <v>204069.749963154</v>
          </cell>
        </row>
        <row r="6">
          <cell r="L6" t="str">
            <v>ANZPE</v>
          </cell>
          <cell r="M6">
            <v>12.3012352032938</v>
          </cell>
          <cell r="N6">
            <v>12.6714541764666</v>
          </cell>
          <cell r="O6">
            <v>1943</v>
          </cell>
          <cell r="P6">
            <v>0.119926038443519</v>
          </cell>
          <cell r="Q6">
            <v>0.123524027722737</v>
          </cell>
          <cell r="R6">
            <v>281927.66228100797</v>
          </cell>
          <cell r="S6">
            <v>212321.53231291799</v>
          </cell>
        </row>
        <row r="7">
          <cell r="L7" t="str">
            <v>ANZPF</v>
          </cell>
          <cell r="M7">
            <v>14.5876606683804</v>
          </cell>
          <cell r="N7">
            <v>13.995487656619099</v>
          </cell>
          <cell r="O7">
            <v>1167</v>
          </cell>
          <cell r="P7">
            <v>0.14029017668968299</v>
          </cell>
          <cell r="Q7">
            <v>0.13457951650852901</v>
          </cell>
          <cell r="R7">
            <v>280308.58190574101</v>
          </cell>
          <cell r="S7">
            <v>211093.64145158499</v>
          </cell>
        </row>
        <row r="8">
          <cell r="L8" t="str">
            <v>ANZPG</v>
          </cell>
          <cell r="M8">
            <v>24.0020766201215</v>
          </cell>
          <cell r="N8">
            <v>23.1924852551236</v>
          </cell>
          <cell r="O8">
            <v>2793</v>
          </cell>
          <cell r="P8">
            <v>0.223623386692165</v>
          </cell>
          <cell r="Q8">
            <v>0.21626537516591701</v>
          </cell>
          <cell r="R8">
            <v>233267.95032402399</v>
          </cell>
          <cell r="S8">
            <v>178937.62021410599</v>
          </cell>
        </row>
        <row r="9">
          <cell r="L9" t="str">
            <v>ANZPH</v>
          </cell>
          <cell r="M9">
            <v>24.249076517150399</v>
          </cell>
          <cell r="N9">
            <v>23.422396169531702</v>
          </cell>
          <cell r="O9">
            <v>1516</v>
          </cell>
          <cell r="P9">
            <v>0.23043834142327699</v>
          </cell>
          <cell r="Q9">
            <v>0.22258182043768501</v>
          </cell>
          <cell r="R9">
            <v>216830.68125593601</v>
          </cell>
          <cell r="S9">
            <v>278871.01998482802</v>
          </cell>
        </row>
        <row r="10">
          <cell r="L10" t="str">
            <v>AYUHC</v>
          </cell>
          <cell r="M10">
            <v>121.70462427745601</v>
          </cell>
          <cell r="N10">
            <v>110.535110119062</v>
          </cell>
          <cell r="O10">
            <v>173</v>
          </cell>
          <cell r="P10">
            <v>1.23139816941532</v>
          </cell>
          <cell r="Q10">
            <v>1.1188665058580101</v>
          </cell>
          <cell r="R10">
            <v>187785.729907514</v>
          </cell>
          <cell r="S10">
            <v>266983.20114450803</v>
          </cell>
        </row>
        <row r="11">
          <cell r="L11" t="str">
            <v>AYUHD</v>
          </cell>
          <cell r="M11">
            <v>122.082191780822</v>
          </cell>
          <cell r="N11">
            <v>114.122383243377</v>
          </cell>
          <cell r="O11">
            <v>146</v>
          </cell>
          <cell r="P11">
            <v>1.24638960349995</v>
          </cell>
          <cell r="Q11">
            <v>1.16538911960794</v>
          </cell>
          <cell r="R11">
            <v>173228.19136986299</v>
          </cell>
          <cell r="S11">
            <v>388050.35589041002</v>
          </cell>
        </row>
        <row r="12">
          <cell r="L12" t="str">
            <v>BENHB</v>
          </cell>
          <cell r="M12">
            <v>315.724999999999</v>
          </cell>
          <cell r="N12">
            <v>381.76314626363501</v>
          </cell>
          <cell r="O12">
            <v>24</v>
          </cell>
          <cell r="P12">
            <v>3.7371505001271199</v>
          </cell>
          <cell r="Q12">
            <v>4.4963270485099196</v>
          </cell>
          <cell r="R12">
            <v>149685.50358333299</v>
          </cell>
          <cell r="S12">
            <v>23104.299583333301</v>
          </cell>
        </row>
        <row r="13">
          <cell r="L13" t="str">
            <v>BENPF</v>
          </cell>
          <cell r="M13">
            <v>18.836790923825099</v>
          </cell>
          <cell r="N13">
            <v>17.910260192881701</v>
          </cell>
          <cell r="O13">
            <v>617</v>
          </cell>
          <cell r="P13">
            <v>0.18555801035632699</v>
          </cell>
          <cell r="Q13">
            <v>0.176429853028331</v>
          </cell>
          <cell r="R13">
            <v>324327.387912479</v>
          </cell>
          <cell r="S13">
            <v>135070.78978119901</v>
          </cell>
        </row>
        <row r="14">
          <cell r="L14" t="str">
            <v>BENPG</v>
          </cell>
          <cell r="M14">
            <v>20.8377777777776</v>
          </cell>
          <cell r="N14">
            <v>20.972006987233499</v>
          </cell>
          <cell r="O14">
            <v>720</v>
          </cell>
          <cell r="P14">
            <v>0.201727612648992</v>
          </cell>
          <cell r="Q14">
            <v>0.20317772030370199</v>
          </cell>
          <cell r="R14">
            <v>384473.90038194403</v>
          </cell>
          <cell r="S14">
            <v>161821.330643055</v>
          </cell>
        </row>
        <row r="15">
          <cell r="L15" t="str">
            <v>BENPH</v>
          </cell>
          <cell r="M15">
            <v>16.847551928783201</v>
          </cell>
          <cell r="N15">
            <v>17.0785844118044</v>
          </cell>
          <cell r="O15">
            <v>1348</v>
          </cell>
          <cell r="P15">
            <v>0.16346457012177401</v>
          </cell>
          <cell r="Q15">
            <v>0.16547527993038899</v>
          </cell>
          <cell r="R15">
            <v>207672.82496439101</v>
          </cell>
          <cell r="S15">
            <v>269164.19474628998</v>
          </cell>
        </row>
        <row r="16">
          <cell r="L16" t="str">
            <v>BOQPE</v>
          </cell>
          <cell r="M16">
            <v>30.913898704357901</v>
          </cell>
          <cell r="N16">
            <v>33.835287810353996</v>
          </cell>
          <cell r="O16">
            <v>849</v>
          </cell>
          <cell r="P16">
            <v>0.30091485424804398</v>
          </cell>
          <cell r="Q16">
            <v>0.32929071341793598</v>
          </cell>
          <cell r="R16">
            <v>252506.53771378001</v>
          </cell>
          <cell r="S16">
            <v>204636.56050058801</v>
          </cell>
        </row>
        <row r="17">
          <cell r="L17" t="str">
            <v>BOQPF</v>
          </cell>
          <cell r="M17">
            <v>22.365922444183099</v>
          </cell>
          <cell r="N17">
            <v>23.330421123792501</v>
          </cell>
          <cell r="O17">
            <v>851</v>
          </cell>
          <cell r="P17">
            <v>0.218324489867919</v>
          </cell>
          <cell r="Q17">
            <v>0.22755265510276501</v>
          </cell>
          <cell r="R17">
            <v>205969.13028907101</v>
          </cell>
          <cell r="S17">
            <v>398335.620340775</v>
          </cell>
        </row>
        <row r="18">
          <cell r="L18" t="str">
            <v>CAMG</v>
          </cell>
          <cell r="M18">
            <v>0.493589743589743</v>
          </cell>
          <cell r="N18">
            <v>0.488797446157126</v>
          </cell>
          <cell r="O18">
            <v>78</v>
          </cell>
          <cell r="P18">
            <v>0.49762006237745599</v>
          </cell>
          <cell r="Q18">
            <v>0.49281921827111003</v>
          </cell>
          <cell r="R18">
            <v>130379.53352564</v>
          </cell>
          <cell r="S18">
            <v>127544.74626923</v>
          </cell>
        </row>
        <row r="19">
          <cell r="L19" t="str">
            <v>CBAPD</v>
          </cell>
          <cell r="M19">
            <v>7.9713266761767798</v>
          </cell>
          <cell r="N19">
            <v>7.6597018672228696</v>
          </cell>
          <cell r="O19">
            <v>3505</v>
          </cell>
          <cell r="P19">
            <v>7.8705065351189707E-2</v>
          </cell>
          <cell r="Q19">
            <v>7.5626370022481501E-2</v>
          </cell>
          <cell r="R19">
            <v>315481.41893694701</v>
          </cell>
          <cell r="S19">
            <v>256889.65379885799</v>
          </cell>
        </row>
        <row r="20">
          <cell r="L20" t="str">
            <v>CBAPE</v>
          </cell>
          <cell r="M20">
            <v>10.952265043948501</v>
          </cell>
          <cell r="N20">
            <v>10.1002320744541</v>
          </cell>
          <cell r="O20">
            <v>1479</v>
          </cell>
          <cell r="P20">
            <v>0.10626463102302899</v>
          </cell>
          <cell r="Q20">
            <v>9.7997234262695396E-2</v>
          </cell>
          <cell r="R20">
            <v>221716.47200811299</v>
          </cell>
          <cell r="S20">
            <v>432086.85533400899</v>
          </cell>
        </row>
        <row r="21">
          <cell r="L21" t="str">
            <v>CBAPF</v>
          </cell>
          <cell r="M21">
            <v>9.8156249999999297</v>
          </cell>
          <cell r="N21">
            <v>9.8023764001490505</v>
          </cell>
          <cell r="O21">
            <v>1632</v>
          </cell>
          <cell r="P21">
            <v>9.5633337640265104E-2</v>
          </cell>
          <cell r="Q21">
            <v>9.5474336206388899E-2</v>
          </cell>
          <cell r="R21">
            <v>288998.05594975402</v>
          </cell>
          <cell r="S21">
            <v>238572.24964460701</v>
          </cell>
        </row>
        <row r="22">
          <cell r="L22" t="str">
            <v>CBAPG</v>
          </cell>
          <cell r="M22">
            <v>15.9259860788863</v>
          </cell>
          <cell r="N22">
            <v>17.247874530921699</v>
          </cell>
          <cell r="O22">
            <v>1724</v>
          </cell>
          <cell r="P22">
            <v>0.15366173839236499</v>
          </cell>
          <cell r="Q22">
            <v>0.16634172617739301</v>
          </cell>
          <cell r="R22">
            <v>222957.22792575401</v>
          </cell>
          <cell r="S22">
            <v>226122.842908352</v>
          </cell>
        </row>
        <row r="23">
          <cell r="L23" t="str">
            <v>CBAPH</v>
          </cell>
          <cell r="M23">
            <v>22.0716981132074</v>
          </cell>
          <cell r="N23">
            <v>23.331686800861299</v>
          </cell>
          <cell r="O23">
            <v>1961</v>
          </cell>
          <cell r="P23">
            <v>0.21186964304703401</v>
          </cell>
          <cell r="Q23">
            <v>0.22397006902052599</v>
          </cell>
          <cell r="R23">
            <v>310778.06782712898</v>
          </cell>
          <cell r="S23">
            <v>230264.51199286</v>
          </cell>
        </row>
        <row r="24">
          <cell r="L24" t="str">
            <v>CBAPI</v>
          </cell>
          <cell r="M24">
            <v>11.600914205344401</v>
          </cell>
          <cell r="N24">
            <v>12.0281347505515</v>
          </cell>
          <cell r="O24">
            <v>2844</v>
          </cell>
          <cell r="P24">
            <v>0.114259375487859</v>
          </cell>
          <cell r="Q24">
            <v>0.118468075968875</v>
          </cell>
          <cell r="R24">
            <v>324676.99964345898</v>
          </cell>
          <cell r="S24">
            <v>332713.67402637098</v>
          </cell>
        </row>
        <row r="25">
          <cell r="L25" t="str">
            <v>CGFPA</v>
          </cell>
          <cell r="M25">
            <v>36.502614379084903</v>
          </cell>
          <cell r="N25">
            <v>32.851471990262702</v>
          </cell>
          <cell r="O25">
            <v>306</v>
          </cell>
          <cell r="P25">
            <v>0.36041129679603101</v>
          </cell>
          <cell r="Q25">
            <v>0.324282838603621</v>
          </cell>
          <cell r="R25">
            <v>170948.43770588201</v>
          </cell>
          <cell r="S25">
            <v>71031.589176470501</v>
          </cell>
        </row>
        <row r="26">
          <cell r="L26" t="str">
            <v>CGFPB</v>
          </cell>
          <cell r="M26">
            <v>24.917497648165501</v>
          </cell>
          <cell r="N26">
            <v>23.755006760756999</v>
          </cell>
          <cell r="O26">
            <v>1063</v>
          </cell>
          <cell r="P26">
            <v>0.24073108905132501</v>
          </cell>
          <cell r="Q26">
            <v>0.229590177187533</v>
          </cell>
          <cell r="R26">
            <v>318580.38651740301</v>
          </cell>
          <cell r="S26">
            <v>153047.92124647199</v>
          </cell>
        </row>
        <row r="27">
          <cell r="L27" t="str">
            <v>CGFPC</v>
          </cell>
          <cell r="M27">
            <v>38.711097992916102</v>
          </cell>
          <cell r="N27">
            <v>36.028808267008998</v>
          </cell>
          <cell r="O27">
            <v>847</v>
          </cell>
          <cell r="P27">
            <v>0.36561107696358602</v>
          </cell>
          <cell r="Q27">
            <v>0.34029228599094002</v>
          </cell>
          <cell r="R27">
            <v>223089.84955253801</v>
          </cell>
          <cell r="S27">
            <v>167538.37425737799</v>
          </cell>
        </row>
        <row r="28">
          <cell r="L28" t="str">
            <v>CSSG</v>
          </cell>
          <cell r="M28">
            <v>3.2608695652173898</v>
          </cell>
          <cell r="N28">
            <v>3.5836075073996598</v>
          </cell>
          <cell r="O28">
            <v>23</v>
          </cell>
          <cell r="P28">
            <v>3.03442227529961</v>
          </cell>
          <cell r="Q28">
            <v>3.3388711415237502</v>
          </cell>
          <cell r="R28">
            <v>77626.704347826002</v>
          </cell>
          <cell r="S28">
            <v>63386.982173912998</v>
          </cell>
        </row>
        <row r="29">
          <cell r="L29" t="str">
            <v>CVCG</v>
          </cell>
          <cell r="M29">
            <v>96.012592592592597</v>
          </cell>
          <cell r="N29">
            <v>100.56277448672</v>
          </cell>
          <cell r="O29">
            <v>135</v>
          </cell>
          <cell r="P29">
            <v>1.02910615811424</v>
          </cell>
          <cell r="Q29">
            <v>1.0781488966913899</v>
          </cell>
          <cell r="R29">
            <v>77049.929777777797</v>
          </cell>
          <cell r="S29">
            <v>95521.553688888802</v>
          </cell>
        </row>
        <row r="30">
          <cell r="L30" t="str">
            <v>CWNHB</v>
          </cell>
          <cell r="M30">
            <v>34.894566098945504</v>
          </cell>
          <cell r="N30">
            <v>35.0179583967574</v>
          </cell>
          <cell r="O30">
            <v>1233</v>
          </cell>
          <cell r="P30">
            <v>0.38079446532493899</v>
          </cell>
          <cell r="Q30">
            <v>0.38098844493269901</v>
          </cell>
          <cell r="R30">
            <v>170118.67328467101</v>
          </cell>
          <cell r="S30">
            <v>156295.64137388399</v>
          </cell>
        </row>
        <row r="31">
          <cell r="L31" t="str">
            <v>GC1PA</v>
          </cell>
          <cell r="M31">
            <v>107.5</v>
          </cell>
          <cell r="N31">
            <v>107.36344461303101</v>
          </cell>
          <cell r="O31">
            <v>8</v>
          </cell>
          <cell r="P31">
            <v>9.8164255325440397</v>
          </cell>
          <cell r="Q31">
            <v>9.8044430817198993</v>
          </cell>
          <cell r="R31">
            <v>106498.459999999</v>
          </cell>
          <cell r="S31">
            <v>18957.25</v>
          </cell>
        </row>
        <row r="32">
          <cell r="L32" t="str">
            <v>GSBE47</v>
          </cell>
          <cell r="M32">
            <v>64.153650461753003</v>
          </cell>
          <cell r="N32">
            <v>60.531252243111801</v>
          </cell>
          <cell r="O32">
            <v>5739</v>
          </cell>
          <cell r="P32">
            <v>0.56628005953166105</v>
          </cell>
          <cell r="Q32">
            <v>0.52464301341322594</v>
          </cell>
          <cell r="R32">
            <v>1138218.6588091999</v>
          </cell>
          <cell r="S32">
            <v>1188581.91346419</v>
          </cell>
        </row>
        <row r="33">
          <cell r="L33" t="str">
            <v>GSBG23</v>
          </cell>
          <cell r="M33">
            <v>33.214459000485398</v>
          </cell>
          <cell r="N33">
            <v>16.081092579476302</v>
          </cell>
          <cell r="O33">
            <v>2061</v>
          </cell>
          <cell r="P33">
            <v>0.29230690644544</v>
          </cell>
          <cell r="Q33">
            <v>0.14160062408558299</v>
          </cell>
          <cell r="R33">
            <v>1278644.8978699599</v>
          </cell>
          <cell r="S33">
            <v>1283917.67847646</v>
          </cell>
        </row>
        <row r="34">
          <cell r="L34" t="str">
            <v>GSBG24</v>
          </cell>
          <cell r="M34">
            <v>27.402040816326402</v>
          </cell>
          <cell r="N34">
            <v>27.539871521784899</v>
          </cell>
          <cell r="O34">
            <v>490</v>
          </cell>
          <cell r="P34">
            <v>0.25072261157398301</v>
          </cell>
          <cell r="Q34">
            <v>0.25192478845433902</v>
          </cell>
          <cell r="R34">
            <v>2183135.9183673402</v>
          </cell>
          <cell r="S34">
            <v>2188614.6938775498</v>
          </cell>
        </row>
        <row r="35">
          <cell r="L35" t="str">
            <v>GSBG25</v>
          </cell>
          <cell r="M35">
            <v>30.010172969803499</v>
          </cell>
          <cell r="N35">
            <v>29.999998419678001</v>
          </cell>
          <cell r="O35">
            <v>3411</v>
          </cell>
          <cell r="P35">
            <v>0.26569946279065698</v>
          </cell>
          <cell r="Q35">
            <v>0.26486611507660301</v>
          </cell>
          <cell r="R35">
            <v>1127750.2100041001</v>
          </cell>
          <cell r="S35">
            <v>1130769.15997918</v>
          </cell>
        </row>
        <row r="36">
          <cell r="L36" t="str">
            <v>GSBG26</v>
          </cell>
          <cell r="M36">
            <v>46.311080860332197</v>
          </cell>
          <cell r="N36">
            <v>44.996420255227001</v>
          </cell>
          <cell r="O36">
            <v>3673</v>
          </cell>
          <cell r="P36">
            <v>0.385608616411317</v>
          </cell>
          <cell r="Q36">
            <v>0.37274450435633499</v>
          </cell>
          <cell r="R36">
            <v>1200178.5877209301</v>
          </cell>
          <cell r="S36">
            <v>1203367.24059052</v>
          </cell>
        </row>
        <row r="37">
          <cell r="L37" t="str">
            <v>GSBG27</v>
          </cell>
          <cell r="M37">
            <v>114.95066358915101</v>
          </cell>
          <cell r="N37">
            <v>27.489464422381602</v>
          </cell>
          <cell r="O37">
            <v>3466</v>
          </cell>
          <cell r="P37">
            <v>0.91659890628694296</v>
          </cell>
          <cell r="Q37">
            <v>0.218881120675082</v>
          </cell>
          <cell r="R37">
            <v>5762999.8054443104</v>
          </cell>
          <cell r="S37">
            <v>3633491.0562608098</v>
          </cell>
        </row>
        <row r="38">
          <cell r="L38" t="str">
            <v>GSBG29</v>
          </cell>
          <cell r="M38">
            <v>49.513509575353801</v>
          </cell>
          <cell r="N38">
            <v>48.643667075428397</v>
          </cell>
          <cell r="O38">
            <v>4804</v>
          </cell>
          <cell r="P38">
            <v>0.42259678337362599</v>
          </cell>
          <cell r="Q38">
            <v>0.41094568110211799</v>
          </cell>
          <cell r="R38">
            <v>1173306.8830220599</v>
          </cell>
          <cell r="S38">
            <v>1174216.6989354701</v>
          </cell>
        </row>
        <row r="39">
          <cell r="L39" t="str">
            <v>GSBG33</v>
          </cell>
          <cell r="M39">
            <v>168.153621981681</v>
          </cell>
          <cell r="N39">
            <v>61.8439374084859</v>
          </cell>
          <cell r="O39">
            <v>4804</v>
          </cell>
          <cell r="P39">
            <v>1.25068994614448</v>
          </cell>
          <cell r="Q39">
            <v>0.45720519664730702</v>
          </cell>
          <cell r="R39">
            <v>1136110.6114092399</v>
          </cell>
          <cell r="S39">
            <v>689047.10016548703</v>
          </cell>
        </row>
        <row r="40">
          <cell r="L40" t="str">
            <v>GSBG37</v>
          </cell>
          <cell r="M40">
            <v>76.208194976585702</v>
          </cell>
          <cell r="N40">
            <v>74.523166741014194</v>
          </cell>
          <cell r="O40">
            <v>4698</v>
          </cell>
          <cell r="P40">
            <v>0.60544890373515003</v>
          </cell>
          <cell r="Q40">
            <v>0.58012175908264796</v>
          </cell>
          <cell r="R40">
            <v>1259428.8490945001</v>
          </cell>
          <cell r="S40">
            <v>1273377.2897030599</v>
          </cell>
        </row>
        <row r="41">
          <cell r="L41" t="str">
            <v>GSBI21</v>
          </cell>
          <cell r="M41">
            <v>77.458598726115397</v>
          </cell>
          <cell r="N41">
            <v>5.6835329788645597</v>
          </cell>
          <cell r="O41">
            <v>157</v>
          </cell>
          <cell r="P41">
            <v>0.76175241135873395</v>
          </cell>
          <cell r="Q41">
            <v>5.5334895455404799E-2</v>
          </cell>
          <cell r="R41">
            <v>1352874.9150318401</v>
          </cell>
          <cell r="S41">
            <v>1494455.9070063699</v>
          </cell>
        </row>
        <row r="42">
          <cell r="L42" t="str">
            <v>GSBI28</v>
          </cell>
          <cell r="M42">
            <v>171.19103072348801</v>
          </cell>
          <cell r="N42">
            <v>37.957531551051602</v>
          </cell>
          <cell r="O42">
            <v>4036</v>
          </cell>
          <cell r="P42">
            <v>1.55633304233049</v>
          </cell>
          <cell r="Q42">
            <v>0.34498550585772803</v>
          </cell>
          <cell r="R42">
            <v>1087346.456888</v>
          </cell>
          <cell r="S42">
            <v>518811.44703914702</v>
          </cell>
        </row>
        <row r="43">
          <cell r="L43" t="str">
            <v>GSBI30</v>
          </cell>
          <cell r="M43">
            <v>50.002983704383702</v>
          </cell>
          <cell r="N43">
            <v>50.000178061390997</v>
          </cell>
          <cell r="O43">
            <v>4357</v>
          </cell>
          <cell r="P43">
            <v>0.45276550630898299</v>
          </cell>
          <cell r="Q43">
            <v>0.44635421392986302</v>
          </cell>
          <cell r="R43">
            <v>1102210.69084232</v>
          </cell>
          <cell r="S43">
            <v>1107212.18728482</v>
          </cell>
        </row>
        <row r="44">
          <cell r="L44" t="str">
            <v>GSBI32</v>
          </cell>
          <cell r="M44">
            <v>271.74970896391102</v>
          </cell>
          <cell r="N44">
            <v>52.393285138469999</v>
          </cell>
          <cell r="O44">
            <v>4295</v>
          </cell>
          <cell r="P44">
            <v>2.7527256100819901</v>
          </cell>
          <cell r="Q44">
            <v>0.53145055509870898</v>
          </cell>
          <cell r="R44">
            <v>893497.35040744999</v>
          </cell>
          <cell r="S44">
            <v>480598.25038416701</v>
          </cell>
        </row>
        <row r="45">
          <cell r="L45" t="str">
            <v>GSBI41</v>
          </cell>
          <cell r="M45">
            <v>52.1873430436966</v>
          </cell>
          <cell r="N45">
            <v>53.463516921953101</v>
          </cell>
          <cell r="O45">
            <v>1991</v>
          </cell>
          <cell r="P45">
            <v>0.47747849076084398</v>
          </cell>
          <cell r="Q45">
            <v>0.47895895753529399</v>
          </cell>
          <cell r="R45">
            <v>1088533.68732295</v>
          </cell>
          <cell r="S45">
            <v>1096923.1791411301</v>
          </cell>
        </row>
        <row r="46">
          <cell r="L46" t="str">
            <v>GSBK35</v>
          </cell>
          <cell r="M46">
            <v>101.948142699521</v>
          </cell>
          <cell r="N46">
            <v>72.872802803303799</v>
          </cell>
          <cell r="O46">
            <v>2719</v>
          </cell>
          <cell r="P46">
            <v>0.90100799940590404</v>
          </cell>
          <cell r="Q46">
            <v>0.63768232708230399</v>
          </cell>
          <cell r="R46">
            <v>1120768.0384406</v>
          </cell>
          <cell r="S46">
            <v>860628.58348289796</v>
          </cell>
        </row>
        <row r="47">
          <cell r="L47" t="str">
            <v>GSBK39</v>
          </cell>
          <cell r="M47">
            <v>79.197062474141504</v>
          </cell>
          <cell r="N47">
            <v>77.260437692385096</v>
          </cell>
          <cell r="O47">
            <v>4834</v>
          </cell>
          <cell r="P47">
            <v>0.67382448237514703</v>
          </cell>
          <cell r="Q47">
            <v>0.64318896925069302</v>
          </cell>
          <cell r="R47">
            <v>1172966.1091849401</v>
          </cell>
          <cell r="S47">
            <v>1182011.95333181</v>
          </cell>
        </row>
        <row r="48">
          <cell r="L48" t="str">
            <v>GSBK51</v>
          </cell>
          <cell r="M48">
            <v>76.036474219317299</v>
          </cell>
          <cell r="N48">
            <v>75.957101849943697</v>
          </cell>
          <cell r="O48">
            <v>5508</v>
          </cell>
          <cell r="P48">
            <v>0.89113270862890503</v>
          </cell>
          <cell r="Q48">
            <v>0.86421300810991997</v>
          </cell>
          <cell r="R48">
            <v>854085.20694916497</v>
          </cell>
          <cell r="S48">
            <v>876191.78352614294</v>
          </cell>
        </row>
        <row r="49">
          <cell r="L49" t="str">
            <v>GSBM22</v>
          </cell>
          <cell r="M49">
            <v>27.106911284242301</v>
          </cell>
          <cell r="N49">
            <v>24.965403483097599</v>
          </cell>
          <cell r="O49">
            <v>3979</v>
          </cell>
          <cell r="P49">
            <v>0.249570350462676</v>
          </cell>
          <cell r="Q49">
            <v>0.22982523618946499</v>
          </cell>
          <cell r="R49">
            <v>1379438.0539205801</v>
          </cell>
          <cell r="S49">
            <v>1102671.3642402601</v>
          </cell>
        </row>
        <row r="50">
          <cell r="L50" t="str">
            <v>GSBU22</v>
          </cell>
          <cell r="M50">
            <v>30.007579003749299</v>
          </cell>
          <cell r="N50">
            <v>30.0000007310901</v>
          </cell>
          <cell r="O50">
            <v>3734</v>
          </cell>
          <cell r="P50">
            <v>0.28736496512750198</v>
          </cell>
          <cell r="Q50">
            <v>0.28723706074225303</v>
          </cell>
          <cell r="R50">
            <v>1043953.11997857</v>
          </cell>
          <cell r="S50">
            <v>1045722.54954472</v>
          </cell>
        </row>
        <row r="51">
          <cell r="L51" t="str">
            <v>GSBU24</v>
          </cell>
          <cell r="M51">
            <v>30.068566567418099</v>
          </cell>
          <cell r="N51">
            <v>30.000010872832402</v>
          </cell>
          <cell r="O51">
            <v>2351</v>
          </cell>
          <cell r="P51">
            <v>0.30077584144345099</v>
          </cell>
          <cell r="Q51">
            <v>0.29930838215011601</v>
          </cell>
          <cell r="R51">
            <v>998139.82135261595</v>
          </cell>
          <cell r="S51">
            <v>1001142.11824755</v>
          </cell>
        </row>
        <row r="52">
          <cell r="L52" t="str">
            <v>GSBU25</v>
          </cell>
          <cell r="M52">
            <v>25.340971085651901</v>
          </cell>
          <cell r="N52">
            <v>25.248019155375999</v>
          </cell>
          <cell r="O52">
            <v>1833</v>
          </cell>
          <cell r="P52">
            <v>0.25647750177533302</v>
          </cell>
          <cell r="Q52">
            <v>0.25452457848108401</v>
          </cell>
          <cell r="R52">
            <v>939022.43240589194</v>
          </cell>
          <cell r="S52">
            <v>989203.71633933403</v>
          </cell>
        </row>
        <row r="53">
          <cell r="L53" t="str">
            <v>GSBU27</v>
          </cell>
          <cell r="M53">
            <v>34.272518382352899</v>
          </cell>
          <cell r="N53">
            <v>33.531213217844403</v>
          </cell>
          <cell r="O53">
            <v>2176</v>
          </cell>
          <cell r="P53">
            <v>0.30529573928808201</v>
          </cell>
          <cell r="Q53">
            <v>0.29631737046594298</v>
          </cell>
          <cell r="R53">
            <v>1076976.53806525</v>
          </cell>
          <cell r="S53">
            <v>1125707.7553216901</v>
          </cell>
        </row>
        <row r="54">
          <cell r="L54" t="str">
            <v>GSBU29</v>
          </cell>
          <cell r="M54">
            <v>44.866161616161598</v>
          </cell>
          <cell r="N54">
            <v>45.690388900945898</v>
          </cell>
          <cell r="O54">
            <v>1980</v>
          </cell>
          <cell r="P54">
            <v>0.39852590497526802</v>
          </cell>
          <cell r="Q54">
            <v>0.40057680171875698</v>
          </cell>
          <cell r="R54">
            <v>1124054.7105252501</v>
          </cell>
          <cell r="S54">
            <v>1128357.9995404</v>
          </cell>
        </row>
        <row r="55">
          <cell r="L55" t="str">
            <v>GSBU31</v>
          </cell>
          <cell r="M55">
            <v>70.3800163800164</v>
          </cell>
          <cell r="N55">
            <v>49.521646365915203</v>
          </cell>
          <cell r="O55">
            <v>2442</v>
          </cell>
          <cell r="P55">
            <v>0.73847722220096801</v>
          </cell>
          <cell r="Q55">
            <v>0.51356559445435002</v>
          </cell>
          <cell r="R55">
            <v>750826.73832923803</v>
          </cell>
          <cell r="S55">
            <v>954554.93533988495</v>
          </cell>
        </row>
        <row r="56">
          <cell r="L56" t="str">
            <v>GSBW30</v>
          </cell>
          <cell r="M56">
            <v>64.990480311553398</v>
          </cell>
          <cell r="N56">
            <v>63.361978431280399</v>
          </cell>
          <cell r="O56">
            <v>2311</v>
          </cell>
          <cell r="P56">
            <v>0.67524678754630596</v>
          </cell>
          <cell r="Q56">
            <v>0.65038323474172199</v>
          </cell>
          <cell r="R56">
            <v>818511.91169190803</v>
          </cell>
          <cell r="S56">
            <v>970296.10141064401</v>
          </cell>
        </row>
        <row r="57">
          <cell r="L57" t="str">
            <v>GSIC22</v>
          </cell>
          <cell r="M57">
            <v>14.566871165644301</v>
          </cell>
          <cell r="N57">
            <v>13.042246442360501</v>
          </cell>
          <cell r="O57">
            <v>815</v>
          </cell>
          <cell r="P57">
            <v>0.12113778655865599</v>
          </cell>
          <cell r="Q57">
            <v>0.108463807766371</v>
          </cell>
          <cell r="R57">
            <v>1119254.77705521</v>
          </cell>
          <cell r="S57">
            <v>1203417.9585766799</v>
          </cell>
        </row>
        <row r="58">
          <cell r="L58" t="str">
            <v>GSIO35</v>
          </cell>
          <cell r="M58">
            <v>79.728230616302199</v>
          </cell>
          <cell r="N58">
            <v>78.4952339125566</v>
          </cell>
          <cell r="O58">
            <v>4527</v>
          </cell>
          <cell r="P58">
            <v>0.53783725887550904</v>
          </cell>
          <cell r="Q58">
            <v>0.51964272629393304</v>
          </cell>
          <cell r="R58">
            <v>1484160.84302253</v>
          </cell>
          <cell r="S58">
            <v>1487593.68158824</v>
          </cell>
        </row>
        <row r="59">
          <cell r="L59" t="str">
            <v>GSIO40</v>
          </cell>
          <cell r="M59">
            <v>78.806749592169595</v>
          </cell>
          <cell r="N59">
            <v>79.523031521505004</v>
          </cell>
          <cell r="O59">
            <v>4904</v>
          </cell>
          <cell r="P59">
            <v>0.59745454563867295</v>
          </cell>
          <cell r="Q59">
            <v>0.59201697362147299</v>
          </cell>
          <cell r="R59">
            <v>1319767.4275279299</v>
          </cell>
          <cell r="S59">
            <v>1321515.62082871</v>
          </cell>
        </row>
        <row r="60">
          <cell r="L60" t="str">
            <v>GSIQ25</v>
          </cell>
          <cell r="M60">
            <v>46.351592122216097</v>
          </cell>
          <cell r="N60">
            <v>42.351480254315597</v>
          </cell>
          <cell r="O60">
            <v>5433</v>
          </cell>
          <cell r="P60">
            <v>0.30623946630898702</v>
          </cell>
          <cell r="Q60">
            <v>0.27814183880723198</v>
          </cell>
          <cell r="R60">
            <v>1521287.2847360501</v>
          </cell>
          <cell r="S60">
            <v>1517706.6327283201</v>
          </cell>
        </row>
        <row r="61">
          <cell r="L61" t="str">
            <v>GSIQ30</v>
          </cell>
          <cell r="M61">
            <v>115.99473991817599</v>
          </cell>
          <cell r="N61">
            <v>109.055593522134</v>
          </cell>
          <cell r="O61">
            <v>1711</v>
          </cell>
          <cell r="P61">
            <v>0.73648154975536595</v>
          </cell>
          <cell r="Q61">
            <v>0.68265788926965398</v>
          </cell>
          <cell r="R61">
            <v>1267419.44096434</v>
          </cell>
          <cell r="S61">
            <v>1583281.12692577</v>
          </cell>
        </row>
        <row r="62">
          <cell r="L62" t="str">
            <v>GSIU27</v>
          </cell>
          <cell r="M62">
            <v>62.820950965824601</v>
          </cell>
          <cell r="N62">
            <v>63.573484116839403</v>
          </cell>
          <cell r="O62">
            <v>1346</v>
          </cell>
          <cell r="P62">
            <v>0.537523060668612</v>
          </cell>
          <cell r="Q62">
            <v>0.538937675511166</v>
          </cell>
          <cell r="R62">
            <v>1165444.27934621</v>
          </cell>
          <cell r="S62">
            <v>1171698.81129271</v>
          </cell>
        </row>
        <row r="63">
          <cell r="L63" t="str">
            <v>IAGPD</v>
          </cell>
          <cell r="M63">
            <v>25.695439469319901</v>
          </cell>
          <cell r="N63">
            <v>26.5332136478076</v>
          </cell>
          <cell r="O63">
            <v>1206</v>
          </cell>
          <cell r="P63">
            <v>0.244418061708916</v>
          </cell>
          <cell r="Q63">
            <v>0.25223813014371499</v>
          </cell>
          <cell r="R63">
            <v>271200.88542703103</v>
          </cell>
          <cell r="S63">
            <v>251184.045238805</v>
          </cell>
        </row>
        <row r="64">
          <cell r="L64" t="str">
            <v>MBLPC</v>
          </cell>
          <cell r="M64">
            <v>22.3744428969358</v>
          </cell>
          <cell r="N64">
            <v>21.561036324861799</v>
          </cell>
          <cell r="O64">
            <v>1436</v>
          </cell>
          <cell r="P64">
            <v>0.20624928928451899</v>
          </cell>
          <cell r="Q64">
            <v>0.19871354493045401</v>
          </cell>
          <cell r="R64">
            <v>266593.09429038898</v>
          </cell>
          <cell r="S64">
            <v>226551.834157381</v>
          </cell>
        </row>
        <row r="65">
          <cell r="L65" t="str">
            <v>MQGPB</v>
          </cell>
          <cell r="M65">
            <v>9.8187293729372698</v>
          </cell>
          <cell r="N65">
            <v>11.238654513622601</v>
          </cell>
          <cell r="O65">
            <v>1212</v>
          </cell>
          <cell r="P65">
            <v>9.5935893401935701E-2</v>
          </cell>
          <cell r="Q65">
            <v>0.109830832022524</v>
          </cell>
          <cell r="R65">
            <v>234632.23825165001</v>
          </cell>
          <cell r="S65">
            <v>212168.81379950399</v>
          </cell>
        </row>
        <row r="66">
          <cell r="L66" t="str">
            <v>MQGPC</v>
          </cell>
          <cell r="M66">
            <v>15.4136277602523</v>
          </cell>
          <cell r="N66">
            <v>15.255477727515199</v>
          </cell>
          <cell r="O66">
            <v>1585</v>
          </cell>
          <cell r="P66">
            <v>0.14670355245533201</v>
          </cell>
          <cell r="Q66">
            <v>0.14517913229429999</v>
          </cell>
          <cell r="R66">
            <v>195563.878583596</v>
          </cell>
          <cell r="S66">
            <v>192729.020319242</v>
          </cell>
        </row>
        <row r="67">
          <cell r="L67" t="str">
            <v>MQGPD</v>
          </cell>
          <cell r="M67">
            <v>19.8830210772832</v>
          </cell>
          <cell r="N67">
            <v>20.228033681982801</v>
          </cell>
          <cell r="O67">
            <v>1708</v>
          </cell>
          <cell r="P67">
            <v>0.186114042120644</v>
          </cell>
          <cell r="Q67">
            <v>0.189324407321555</v>
          </cell>
          <cell r="R67">
            <v>219128.08992564399</v>
          </cell>
          <cell r="S67">
            <v>226317.100233606</v>
          </cell>
        </row>
        <row r="68">
          <cell r="L68" t="str">
            <v>MVTHA</v>
          </cell>
          <cell r="M68">
            <v>49.9375</v>
          </cell>
          <cell r="N68">
            <v>50.541251166544903</v>
          </cell>
          <cell r="O68">
            <v>16</v>
          </cell>
          <cell r="P68">
            <v>0.488784628206063</v>
          </cell>
          <cell r="Q68">
            <v>0.49454919916461598</v>
          </cell>
          <cell r="R68">
            <v>182145.11249999999</v>
          </cell>
          <cell r="S68">
            <v>151513.65</v>
          </cell>
        </row>
        <row r="69">
          <cell r="L69" t="str">
            <v>NABPD</v>
          </cell>
          <cell r="M69">
            <v>12.491456166418899</v>
          </cell>
          <cell r="N69">
            <v>12.6014982428786</v>
          </cell>
          <cell r="O69">
            <v>1346</v>
          </cell>
          <cell r="P69">
            <v>0.119704864734948</v>
          </cell>
          <cell r="Q69">
            <v>0.12076942978548</v>
          </cell>
          <cell r="R69">
            <v>318541.963109212</v>
          </cell>
          <cell r="S69">
            <v>211583.784201337</v>
          </cell>
        </row>
        <row r="70">
          <cell r="L70" t="str">
            <v>NABPE</v>
          </cell>
          <cell r="M70">
            <v>19.6761440360089</v>
          </cell>
          <cell r="N70">
            <v>21.860100200510001</v>
          </cell>
          <cell r="O70">
            <v>1333</v>
          </cell>
          <cell r="P70">
            <v>0.19234063333920901</v>
          </cell>
          <cell r="Q70">
            <v>0.21377530488069399</v>
          </cell>
          <cell r="R70">
            <v>233260.65957764399</v>
          </cell>
          <cell r="S70">
            <v>227433.44884621099</v>
          </cell>
        </row>
        <row r="71">
          <cell r="L71" t="str">
            <v>NABPF</v>
          </cell>
          <cell r="M71">
            <v>16.091534883720801</v>
          </cell>
          <cell r="N71">
            <v>16.2031230602981</v>
          </cell>
          <cell r="O71">
            <v>2150</v>
          </cell>
          <cell r="P71">
            <v>0.15121530701577299</v>
          </cell>
          <cell r="Q71">
            <v>0.15232463158786899</v>
          </cell>
          <cell r="R71">
            <v>237223.89438604601</v>
          </cell>
          <cell r="S71">
            <v>421352.71547162702</v>
          </cell>
        </row>
        <row r="72">
          <cell r="L72" t="str">
            <v>NABPH</v>
          </cell>
          <cell r="M72">
            <v>13.569999999999901</v>
          </cell>
          <cell r="N72">
            <v>12.2198624143244</v>
          </cell>
          <cell r="O72">
            <v>3060</v>
          </cell>
          <cell r="P72">
            <v>0.130251597260408</v>
          </cell>
          <cell r="Q72">
            <v>0.11726546413471101</v>
          </cell>
          <cell r="R72">
            <v>312052.62695261399</v>
          </cell>
          <cell r="S72">
            <v>412163.15047941101</v>
          </cell>
        </row>
        <row r="73">
          <cell r="L73" t="str">
            <v>NACGA</v>
          </cell>
          <cell r="M73">
            <v>53.3888888888889</v>
          </cell>
          <cell r="N73">
            <v>52.691289214797401</v>
          </cell>
          <cell r="O73">
            <v>36</v>
          </cell>
          <cell r="P73">
            <v>0.502995284652071</v>
          </cell>
          <cell r="Q73">
            <v>0.49682809427236901</v>
          </cell>
          <cell r="R73">
            <v>406430.308333333</v>
          </cell>
          <cell r="S73">
            <v>83198.743055555504</v>
          </cell>
        </row>
        <row r="74">
          <cell r="L74" t="str">
            <v>NFNG</v>
          </cell>
          <cell r="M74">
            <v>61.416358024691299</v>
          </cell>
          <cell r="N74">
            <v>69.131947690545203</v>
          </cell>
          <cell r="O74">
            <v>324</v>
          </cell>
          <cell r="P74">
            <v>0.74109979889182598</v>
          </cell>
          <cell r="Q74">
            <v>0.84037290317631996</v>
          </cell>
          <cell r="R74">
            <v>193672.10392592501</v>
          </cell>
          <cell r="S74">
            <v>157712.064209876</v>
          </cell>
        </row>
        <row r="75">
          <cell r="L75" t="str">
            <v>OBLHA</v>
          </cell>
          <cell r="M75">
            <v>34.217647058823601</v>
          </cell>
          <cell r="N75">
            <v>34.702084615202303</v>
          </cell>
          <cell r="O75">
            <v>102</v>
          </cell>
          <cell r="P75">
            <v>0.34128044650834599</v>
          </cell>
          <cell r="Q75">
            <v>0.34647667086904299</v>
          </cell>
          <cell r="R75">
            <v>104079.577294117</v>
          </cell>
          <cell r="S75">
            <v>104166.80878431301</v>
          </cell>
        </row>
        <row r="76">
          <cell r="L76" t="str">
            <v>PPCHA</v>
          </cell>
          <cell r="M76">
            <v>57.970588235294102</v>
          </cell>
          <cell r="N76">
            <v>63.746516219740101</v>
          </cell>
          <cell r="O76">
            <v>85</v>
          </cell>
          <cell r="P76">
            <v>0.56631395066512402</v>
          </cell>
          <cell r="Q76">
            <v>0.622924824373979</v>
          </cell>
          <cell r="R76">
            <v>139100.438658823</v>
          </cell>
          <cell r="S76">
            <v>104557.30488235199</v>
          </cell>
        </row>
        <row r="77">
          <cell r="L77" t="str">
            <v>PPCHB</v>
          </cell>
          <cell r="M77">
            <v>221.87619047619</v>
          </cell>
          <cell r="N77">
            <v>236.48260291490999</v>
          </cell>
          <cell r="O77">
            <v>42</v>
          </cell>
          <cell r="P77">
            <v>2.1764974554085001</v>
          </cell>
          <cell r="Q77">
            <v>2.3195607117210701</v>
          </cell>
          <cell r="R77">
            <v>128452.034428571</v>
          </cell>
          <cell r="S77">
            <v>110239.54761904701</v>
          </cell>
        </row>
        <row r="78">
          <cell r="L78" t="str">
            <v>QUBHA</v>
          </cell>
          <cell r="M78">
            <v>41.984179687499903</v>
          </cell>
          <cell r="N78">
            <v>43.654871267413903</v>
          </cell>
          <cell r="O78">
            <v>512</v>
          </cell>
          <cell r="P78">
            <v>0.40257467005276798</v>
          </cell>
          <cell r="Q78">
            <v>0.41844868347671399</v>
          </cell>
          <cell r="R78">
            <v>261695.35863281199</v>
          </cell>
          <cell r="S78">
            <v>117444.65128906201</v>
          </cell>
        </row>
        <row r="79">
          <cell r="L79" t="str">
            <v>RHCPA</v>
          </cell>
          <cell r="M79">
            <v>28.8462155963302</v>
          </cell>
          <cell r="N79">
            <v>26.076405970387</v>
          </cell>
          <cell r="O79">
            <v>872</v>
          </cell>
          <cell r="P79">
            <v>0.27805350150536901</v>
          </cell>
          <cell r="Q79">
            <v>0.25160474079784101</v>
          </cell>
          <cell r="R79">
            <v>145962.50684862299</v>
          </cell>
          <cell r="S79">
            <v>146839.877702981</v>
          </cell>
        </row>
        <row r="80">
          <cell r="L80" t="str">
            <v>SBKHB</v>
          </cell>
          <cell r="M80">
            <v>491.05624999999998</v>
          </cell>
          <cell r="N80">
            <v>489.44472774416897</v>
          </cell>
          <cell r="O80">
            <v>48</v>
          </cell>
          <cell r="P80">
            <v>5.73608595112269</v>
          </cell>
          <cell r="Q80">
            <v>5.7308592946741204</v>
          </cell>
          <cell r="R80">
            <v>242361.17918750001</v>
          </cell>
          <cell r="S80">
            <v>34530.6604166666</v>
          </cell>
        </row>
        <row r="81">
          <cell r="L81" t="str">
            <v>SUNPF</v>
          </cell>
          <cell r="M81">
            <v>18.562668298653399</v>
          </cell>
          <cell r="N81">
            <v>16.727640046144501</v>
          </cell>
          <cell r="O81">
            <v>817</v>
          </cell>
          <cell r="P81">
            <v>0.18054016851523799</v>
          </cell>
          <cell r="Q81">
            <v>0.16265123454806399</v>
          </cell>
          <cell r="R81">
            <v>186320.46905875101</v>
          </cell>
          <cell r="S81">
            <v>235484.56614198201</v>
          </cell>
        </row>
        <row r="82">
          <cell r="L82" t="str">
            <v>SUNPG</v>
          </cell>
          <cell r="M82">
            <v>31.249584487534399</v>
          </cell>
          <cell r="N82">
            <v>30.3105837006357</v>
          </cell>
          <cell r="O82">
            <v>722</v>
          </cell>
          <cell r="P82">
            <v>0.30127513787039301</v>
          </cell>
          <cell r="Q82">
            <v>0.29235530239034402</v>
          </cell>
          <cell r="R82">
            <v>360817.86378393299</v>
          </cell>
          <cell r="S82">
            <v>291449.34891412698</v>
          </cell>
        </row>
        <row r="83">
          <cell r="L83" t="str">
            <v>SUNPH</v>
          </cell>
          <cell r="M83">
            <v>21.2520475561426</v>
          </cell>
          <cell r="N83">
            <v>20.995137983923499</v>
          </cell>
          <cell r="O83">
            <v>757</v>
          </cell>
          <cell r="P83">
            <v>0.21131757839857601</v>
          </cell>
          <cell r="Q83">
            <v>0.20906169262806101</v>
          </cell>
          <cell r="R83">
            <v>167004.08835006601</v>
          </cell>
          <cell r="S83">
            <v>256748.882854689</v>
          </cell>
        </row>
        <row r="84">
          <cell r="L84" t="str">
            <v>URFHC</v>
          </cell>
          <cell r="M84">
            <v>5.6558823529411599</v>
          </cell>
          <cell r="N84">
            <v>6.1110538066374103</v>
          </cell>
          <cell r="O84">
            <v>68</v>
          </cell>
          <cell r="P84">
            <v>0.55819242284224602</v>
          </cell>
          <cell r="Q84">
            <v>0.602906394573825</v>
          </cell>
          <cell r="R84">
            <v>407532.34836764698</v>
          </cell>
          <cell r="S84">
            <v>31267.794852941101</v>
          </cell>
        </row>
        <row r="85">
          <cell r="L85" t="str">
            <v>URFPA</v>
          </cell>
          <cell r="M85">
            <v>53.3837899543379</v>
          </cell>
          <cell r="N85">
            <v>61.360200594685303</v>
          </cell>
          <cell r="O85">
            <v>438</v>
          </cell>
          <cell r="P85">
            <v>1.0656030134868499</v>
          </cell>
          <cell r="Q85">
            <v>1.22702414536662</v>
          </cell>
          <cell r="R85">
            <v>54320.557703196297</v>
          </cell>
          <cell r="S85">
            <v>84654.564913241993</v>
          </cell>
        </row>
        <row r="86">
          <cell r="L86" t="str">
            <v>WBCPE</v>
          </cell>
          <cell r="M86">
            <v>10.56</v>
          </cell>
          <cell r="N86">
            <v>10.5009768398061</v>
          </cell>
          <cell r="O86">
            <v>1505</v>
          </cell>
          <cell r="P86">
            <v>0.103886685774659</v>
          </cell>
          <cell r="Q86">
            <v>0.10328625549633901</v>
          </cell>
          <cell r="R86">
            <v>234092.040307641</v>
          </cell>
          <cell r="S86">
            <v>205931.201758804</v>
          </cell>
        </row>
        <row r="87">
          <cell r="L87" t="str">
            <v>WBCPF</v>
          </cell>
          <cell r="M87">
            <v>10.3049645390069</v>
          </cell>
          <cell r="N87">
            <v>10.374928207385601</v>
          </cell>
          <cell r="O87">
            <v>987</v>
          </cell>
          <cell r="P87">
            <v>0.10245804511727601</v>
          </cell>
          <cell r="Q87">
            <v>0.10313807511538001</v>
          </cell>
          <cell r="R87">
            <v>304391.73193110398</v>
          </cell>
          <cell r="S87">
            <v>246147.12555623101</v>
          </cell>
        </row>
        <row r="88">
          <cell r="L88" t="str">
            <v>WBCPG</v>
          </cell>
          <cell r="M88">
            <v>11.841785549930901</v>
          </cell>
          <cell r="N88">
            <v>11.974524381390999</v>
          </cell>
          <cell r="O88">
            <v>2173</v>
          </cell>
          <cell r="P88">
            <v>0.11482483653530599</v>
          </cell>
          <cell r="Q88">
            <v>0.116133212851974</v>
          </cell>
          <cell r="R88">
            <v>300734.58722779498</v>
          </cell>
          <cell r="S88">
            <v>258178.14938057901</v>
          </cell>
        </row>
        <row r="89">
          <cell r="L89" t="str">
            <v>WBCPH</v>
          </cell>
          <cell r="M89">
            <v>10.8074237954769</v>
          </cell>
          <cell r="N89">
            <v>10.167664778852499</v>
          </cell>
          <cell r="O89">
            <v>2034</v>
          </cell>
          <cell r="P89">
            <v>0.105319558829301</v>
          </cell>
          <cell r="Q89">
            <v>9.9136919632654405E-2</v>
          </cell>
          <cell r="R89">
            <v>275897.89619370701</v>
          </cell>
          <cell r="S89">
            <v>276023.00098524999</v>
          </cell>
        </row>
        <row r="90">
          <cell r="L90" t="str">
            <v>WBCPI</v>
          </cell>
          <cell r="M90">
            <v>18.927277406072999</v>
          </cell>
          <cell r="N90">
            <v>17.9605740022756</v>
          </cell>
          <cell r="O90">
            <v>1943</v>
          </cell>
          <cell r="P90">
            <v>0.18125288332938599</v>
          </cell>
          <cell r="Q90">
            <v>0.17205139741185499</v>
          </cell>
          <cell r="R90">
            <v>343979.061111168</v>
          </cell>
          <cell r="S90">
            <v>238714.056897581</v>
          </cell>
        </row>
        <row r="91">
          <cell r="L91" t="str">
            <v>WBCPJ</v>
          </cell>
          <cell r="M91">
            <v>15.530542892664499</v>
          </cell>
          <cell r="N91">
            <v>15.2630644675779</v>
          </cell>
          <cell r="O91">
            <v>2413</v>
          </cell>
          <cell r="P91">
            <v>0.149489443631142</v>
          </cell>
          <cell r="Q91">
            <v>0.146919839530604</v>
          </cell>
          <cell r="R91">
            <v>216032.41973808501</v>
          </cell>
          <cell r="S91">
            <v>338755.82130128401</v>
          </cell>
        </row>
        <row r="92">
          <cell r="L92" t="str">
            <v>WHFPB</v>
          </cell>
          <cell r="M92">
            <v>118.175824175824</v>
          </cell>
          <cell r="N92">
            <v>121.543718040998</v>
          </cell>
          <cell r="O92">
            <v>91</v>
          </cell>
          <cell r="P92">
            <v>1.1425824474599999</v>
          </cell>
          <cell r="Q92">
            <v>1.1754622497157701</v>
          </cell>
          <cell r="R92">
            <v>102419.951208791</v>
          </cell>
          <cell r="S92">
            <v>42393.706153846098</v>
          </cell>
        </row>
      </sheetData>
      <sheetData sheetId="11">
        <row r="1">
          <cell r="A1" t="str">
            <v>Date</v>
          </cell>
          <cell r="B1" t="str">
            <v>Value</v>
          </cell>
          <cell r="C1" t="str">
            <v>Volume</v>
          </cell>
          <cell r="D1" t="str">
            <v>Trades</v>
          </cell>
        </row>
        <row r="2">
          <cell r="A2">
            <v>33451</v>
          </cell>
        </row>
        <row r="3">
          <cell r="A3">
            <v>33482</v>
          </cell>
        </row>
        <row r="4">
          <cell r="A4">
            <v>33878</v>
          </cell>
        </row>
        <row r="5">
          <cell r="A5">
            <v>33543</v>
          </cell>
        </row>
        <row r="6">
          <cell r="A6">
            <v>33573</v>
          </cell>
        </row>
        <row r="7">
          <cell r="A7">
            <v>33604</v>
          </cell>
        </row>
        <row r="8">
          <cell r="A8">
            <v>33635</v>
          </cell>
        </row>
        <row r="9">
          <cell r="A9">
            <v>33664</v>
          </cell>
        </row>
        <row r="10">
          <cell r="A10">
            <v>33695</v>
          </cell>
        </row>
        <row r="11">
          <cell r="A11">
            <v>33725</v>
          </cell>
        </row>
        <row r="12">
          <cell r="A12">
            <v>33756</v>
          </cell>
        </row>
        <row r="13">
          <cell r="A13">
            <v>33786</v>
          </cell>
        </row>
        <row r="14">
          <cell r="A14">
            <v>33817</v>
          </cell>
        </row>
        <row r="15">
          <cell r="A15">
            <v>33848</v>
          </cell>
        </row>
        <row r="16">
          <cell r="A16">
            <v>33878</v>
          </cell>
        </row>
        <row r="17">
          <cell r="A17">
            <v>33909</v>
          </cell>
        </row>
        <row r="18">
          <cell r="A18">
            <v>33939</v>
          </cell>
        </row>
        <row r="19">
          <cell r="A19">
            <v>33970</v>
          </cell>
        </row>
        <row r="20">
          <cell r="A20">
            <v>34001</v>
          </cell>
        </row>
        <row r="21">
          <cell r="A21">
            <v>34029</v>
          </cell>
        </row>
        <row r="22">
          <cell r="A22">
            <v>34060</v>
          </cell>
        </row>
        <row r="23">
          <cell r="A23">
            <v>34090</v>
          </cell>
        </row>
        <row r="24">
          <cell r="A24">
            <v>34121</v>
          </cell>
        </row>
        <row r="25">
          <cell r="A25">
            <v>34151</v>
          </cell>
        </row>
        <row r="26">
          <cell r="A26">
            <v>34182</v>
          </cell>
        </row>
        <row r="27">
          <cell r="A27">
            <v>34213</v>
          </cell>
        </row>
        <row r="28">
          <cell r="A28">
            <v>34243</v>
          </cell>
        </row>
        <row r="29">
          <cell r="A29">
            <v>34274</v>
          </cell>
        </row>
        <row r="30">
          <cell r="A30">
            <v>34304</v>
          </cell>
        </row>
        <row r="31">
          <cell r="A31">
            <v>34335</v>
          </cell>
        </row>
        <row r="32">
          <cell r="A32">
            <v>34366</v>
          </cell>
        </row>
        <row r="33">
          <cell r="A33">
            <v>34394</v>
          </cell>
        </row>
        <row r="34">
          <cell r="A34">
            <v>34425</v>
          </cell>
        </row>
        <row r="35">
          <cell r="A35">
            <v>34455</v>
          </cell>
        </row>
        <row r="36">
          <cell r="A36">
            <v>34486</v>
          </cell>
        </row>
        <row r="37">
          <cell r="A37">
            <v>34516</v>
          </cell>
        </row>
        <row r="38">
          <cell r="A38">
            <v>34547</v>
          </cell>
        </row>
        <row r="39">
          <cell r="A39">
            <v>34578</v>
          </cell>
        </row>
        <row r="40">
          <cell r="A40">
            <v>34608</v>
          </cell>
        </row>
        <row r="41">
          <cell r="A41">
            <v>34639</v>
          </cell>
        </row>
        <row r="42">
          <cell r="A42">
            <v>34669</v>
          </cell>
        </row>
        <row r="43">
          <cell r="A43">
            <v>34700</v>
          </cell>
        </row>
        <row r="44">
          <cell r="A44">
            <v>34731</v>
          </cell>
        </row>
        <row r="45">
          <cell r="A45">
            <v>34759</v>
          </cell>
        </row>
        <row r="46">
          <cell r="A46">
            <v>34790</v>
          </cell>
        </row>
        <row r="47">
          <cell r="A47">
            <v>34820</v>
          </cell>
        </row>
        <row r="48">
          <cell r="A48">
            <v>34851</v>
          </cell>
        </row>
        <row r="49">
          <cell r="A49">
            <v>34881</v>
          </cell>
        </row>
        <row r="50">
          <cell r="A50">
            <v>34912</v>
          </cell>
        </row>
        <row r="51">
          <cell r="A51">
            <v>34943</v>
          </cell>
        </row>
        <row r="52">
          <cell r="A52">
            <v>34973</v>
          </cell>
        </row>
        <row r="53">
          <cell r="A53">
            <v>35004</v>
          </cell>
        </row>
        <row r="54">
          <cell r="A54">
            <v>35034</v>
          </cell>
        </row>
        <row r="55">
          <cell r="A55">
            <v>35065</v>
          </cell>
        </row>
        <row r="56">
          <cell r="A56">
            <v>35096</v>
          </cell>
        </row>
        <row r="57">
          <cell r="A57">
            <v>35125</v>
          </cell>
        </row>
        <row r="58">
          <cell r="A58">
            <v>35156</v>
          </cell>
        </row>
        <row r="59">
          <cell r="A59">
            <v>35186</v>
          </cell>
        </row>
        <row r="60">
          <cell r="A60">
            <v>35217</v>
          </cell>
        </row>
        <row r="61">
          <cell r="A61">
            <v>35247</v>
          </cell>
        </row>
        <row r="62">
          <cell r="A62">
            <v>35278</v>
          </cell>
        </row>
        <row r="63">
          <cell r="A63">
            <v>35309</v>
          </cell>
        </row>
        <row r="64">
          <cell r="A64">
            <v>35339</v>
          </cell>
        </row>
        <row r="65">
          <cell r="A65">
            <v>35370</v>
          </cell>
        </row>
        <row r="66">
          <cell r="A66">
            <v>35400</v>
          </cell>
        </row>
        <row r="67">
          <cell r="A67">
            <v>35431</v>
          </cell>
        </row>
        <row r="68">
          <cell r="A68">
            <v>35462</v>
          </cell>
        </row>
        <row r="69">
          <cell r="A69">
            <v>35490</v>
          </cell>
        </row>
        <row r="70">
          <cell r="A70">
            <v>35521</v>
          </cell>
        </row>
        <row r="71">
          <cell r="A71">
            <v>35551</v>
          </cell>
        </row>
        <row r="72">
          <cell r="A72">
            <v>35582</v>
          </cell>
        </row>
        <row r="73">
          <cell r="A73">
            <v>35612</v>
          </cell>
        </row>
        <row r="74">
          <cell r="A74">
            <v>35643</v>
          </cell>
        </row>
        <row r="75">
          <cell r="A75">
            <v>35674</v>
          </cell>
        </row>
        <row r="76">
          <cell r="A76">
            <v>35704</v>
          </cell>
        </row>
        <row r="77">
          <cell r="A77">
            <v>35735</v>
          </cell>
        </row>
        <row r="78">
          <cell r="A78">
            <v>35765</v>
          </cell>
        </row>
        <row r="79">
          <cell r="A79">
            <v>35796</v>
          </cell>
        </row>
        <row r="80">
          <cell r="A80">
            <v>35827</v>
          </cell>
        </row>
        <row r="81">
          <cell r="A81">
            <v>35855</v>
          </cell>
        </row>
        <row r="82">
          <cell r="A82">
            <v>35886</v>
          </cell>
        </row>
        <row r="83">
          <cell r="A83">
            <v>35916</v>
          </cell>
        </row>
        <row r="84">
          <cell r="A84">
            <v>35947</v>
          </cell>
        </row>
        <row r="85">
          <cell r="A85">
            <v>35977</v>
          </cell>
        </row>
        <row r="86">
          <cell r="A86">
            <v>36008</v>
          </cell>
        </row>
        <row r="87">
          <cell r="A87">
            <v>36039</v>
          </cell>
        </row>
        <row r="88">
          <cell r="A88">
            <v>36069</v>
          </cell>
        </row>
        <row r="89">
          <cell r="A89">
            <v>36100</v>
          </cell>
        </row>
        <row r="90">
          <cell r="A90">
            <v>36130</v>
          </cell>
        </row>
        <row r="91">
          <cell r="A91">
            <v>36161</v>
          </cell>
        </row>
        <row r="92">
          <cell r="A92">
            <v>36192</v>
          </cell>
        </row>
        <row r="93">
          <cell r="A93">
            <v>36220</v>
          </cell>
        </row>
        <row r="94">
          <cell r="A94">
            <v>36251</v>
          </cell>
        </row>
        <row r="95">
          <cell r="A95">
            <v>36281</v>
          </cell>
        </row>
        <row r="96">
          <cell r="A96">
            <v>36312</v>
          </cell>
        </row>
        <row r="97">
          <cell r="A97">
            <v>36342</v>
          </cell>
        </row>
        <row r="98">
          <cell r="A98">
            <v>36373</v>
          </cell>
        </row>
        <row r="99">
          <cell r="A99">
            <v>36404</v>
          </cell>
        </row>
        <row r="100">
          <cell r="A100">
            <v>36434</v>
          </cell>
        </row>
        <row r="101">
          <cell r="A101">
            <v>36465</v>
          </cell>
        </row>
        <row r="102">
          <cell r="A102">
            <v>36495</v>
          </cell>
        </row>
        <row r="103">
          <cell r="A103">
            <v>36526</v>
          </cell>
        </row>
        <row r="104">
          <cell r="A104">
            <v>36557</v>
          </cell>
        </row>
        <row r="105">
          <cell r="A105">
            <v>36586</v>
          </cell>
        </row>
        <row r="106">
          <cell r="A106">
            <v>36617</v>
          </cell>
        </row>
        <row r="107">
          <cell r="A107">
            <v>36647</v>
          </cell>
        </row>
        <row r="108">
          <cell r="A108">
            <v>36678</v>
          </cell>
        </row>
        <row r="109">
          <cell r="A109">
            <v>36708</v>
          </cell>
        </row>
        <row r="110">
          <cell r="A110">
            <v>36739</v>
          </cell>
        </row>
        <row r="111">
          <cell r="A111">
            <v>36770</v>
          </cell>
        </row>
        <row r="112">
          <cell r="A112">
            <v>36800</v>
          </cell>
        </row>
        <row r="113">
          <cell r="A113">
            <v>36831</v>
          </cell>
        </row>
        <row r="114">
          <cell r="A114">
            <v>36861</v>
          </cell>
        </row>
        <row r="115">
          <cell r="A115">
            <v>36892</v>
          </cell>
        </row>
        <row r="116">
          <cell r="A116">
            <v>36923</v>
          </cell>
        </row>
        <row r="117">
          <cell r="A117">
            <v>36951</v>
          </cell>
        </row>
        <row r="118">
          <cell r="A118">
            <v>36982</v>
          </cell>
        </row>
        <row r="119">
          <cell r="A119">
            <v>37012</v>
          </cell>
        </row>
        <row r="120">
          <cell r="A120">
            <v>37043</v>
          </cell>
        </row>
        <row r="121">
          <cell r="A121">
            <v>37073</v>
          </cell>
        </row>
        <row r="122">
          <cell r="A122">
            <v>37104</v>
          </cell>
        </row>
        <row r="123">
          <cell r="A123">
            <v>37135</v>
          </cell>
        </row>
        <row r="124">
          <cell r="A124">
            <v>37165</v>
          </cell>
        </row>
        <row r="125">
          <cell r="A125">
            <v>37196</v>
          </cell>
        </row>
        <row r="126">
          <cell r="A126">
            <v>37226</v>
          </cell>
        </row>
        <row r="127">
          <cell r="A127">
            <v>37257</v>
          </cell>
        </row>
        <row r="128">
          <cell r="A128">
            <v>37288</v>
          </cell>
        </row>
        <row r="129">
          <cell r="A129">
            <v>37316</v>
          </cell>
        </row>
        <row r="130">
          <cell r="A130">
            <v>37347</v>
          </cell>
        </row>
        <row r="131">
          <cell r="A131">
            <v>37377</v>
          </cell>
        </row>
        <row r="132">
          <cell r="A132">
            <v>37408</v>
          </cell>
        </row>
        <row r="133">
          <cell r="A133">
            <v>37438</v>
          </cell>
        </row>
        <row r="134">
          <cell r="A134">
            <v>37469</v>
          </cell>
        </row>
        <row r="135">
          <cell r="A135">
            <v>37500</v>
          </cell>
        </row>
        <row r="136">
          <cell r="A136">
            <v>37530</v>
          </cell>
        </row>
        <row r="137">
          <cell r="A137">
            <v>37561</v>
          </cell>
        </row>
        <row r="138">
          <cell r="A138">
            <v>37591</v>
          </cell>
        </row>
        <row r="139">
          <cell r="A139">
            <v>37622</v>
          </cell>
        </row>
        <row r="140">
          <cell r="A140">
            <v>37653</v>
          </cell>
        </row>
        <row r="141">
          <cell r="A141">
            <v>37681</v>
          </cell>
        </row>
        <row r="142">
          <cell r="A142">
            <v>37712</v>
          </cell>
        </row>
        <row r="143">
          <cell r="A143">
            <v>37742</v>
          </cell>
        </row>
        <row r="144">
          <cell r="A144">
            <v>37773</v>
          </cell>
        </row>
        <row r="145">
          <cell r="A145">
            <v>37803</v>
          </cell>
        </row>
        <row r="146">
          <cell r="A146">
            <v>37834</v>
          </cell>
        </row>
        <row r="147">
          <cell r="A147">
            <v>37865</v>
          </cell>
        </row>
        <row r="148">
          <cell r="A148">
            <v>37895</v>
          </cell>
        </row>
        <row r="149">
          <cell r="A149">
            <v>37926</v>
          </cell>
        </row>
        <row r="150">
          <cell r="A150">
            <v>37956</v>
          </cell>
        </row>
        <row r="151">
          <cell r="A151">
            <v>37987</v>
          </cell>
        </row>
        <row r="152">
          <cell r="A152">
            <v>38018</v>
          </cell>
        </row>
        <row r="153">
          <cell r="A153">
            <v>38047</v>
          </cell>
        </row>
        <row r="154">
          <cell r="A154">
            <v>38078</v>
          </cell>
        </row>
        <row r="155">
          <cell r="A155">
            <v>38108</v>
          </cell>
        </row>
        <row r="156">
          <cell r="A156">
            <v>38139</v>
          </cell>
        </row>
        <row r="157">
          <cell r="A157">
            <v>38169</v>
          </cell>
        </row>
        <row r="158">
          <cell r="A158">
            <v>38200</v>
          </cell>
        </row>
        <row r="159">
          <cell r="A159">
            <v>38231</v>
          </cell>
        </row>
        <row r="160">
          <cell r="A160">
            <v>38261</v>
          </cell>
        </row>
        <row r="161">
          <cell r="A161">
            <v>38292</v>
          </cell>
        </row>
        <row r="162">
          <cell r="A162">
            <v>38322</v>
          </cell>
        </row>
        <row r="163">
          <cell r="A163">
            <v>38353</v>
          </cell>
        </row>
        <row r="164">
          <cell r="A164">
            <v>38384</v>
          </cell>
        </row>
        <row r="165">
          <cell r="A165">
            <v>38412</v>
          </cell>
        </row>
        <row r="166">
          <cell r="A166">
            <v>38443</v>
          </cell>
        </row>
        <row r="167">
          <cell r="A167">
            <v>38473</v>
          </cell>
        </row>
        <row r="168">
          <cell r="A168">
            <v>38504</v>
          </cell>
        </row>
        <row r="169">
          <cell r="A169">
            <v>38534</v>
          </cell>
        </row>
        <row r="170">
          <cell r="A170">
            <v>38565</v>
          </cell>
        </row>
        <row r="171">
          <cell r="A171">
            <v>38596</v>
          </cell>
        </row>
        <row r="172">
          <cell r="A172">
            <v>38626</v>
          </cell>
        </row>
        <row r="173">
          <cell r="A173">
            <v>38657</v>
          </cell>
        </row>
        <row r="174">
          <cell r="A174">
            <v>38687</v>
          </cell>
        </row>
        <row r="175">
          <cell r="A175">
            <v>38718</v>
          </cell>
        </row>
        <row r="176">
          <cell r="A176">
            <v>38749</v>
          </cell>
        </row>
        <row r="177">
          <cell r="A177">
            <v>38777</v>
          </cell>
        </row>
        <row r="178">
          <cell r="A178">
            <v>38808</v>
          </cell>
        </row>
        <row r="179">
          <cell r="A179">
            <v>38838</v>
          </cell>
        </row>
        <row r="180">
          <cell r="A180">
            <v>38869</v>
          </cell>
        </row>
        <row r="181">
          <cell r="A181">
            <v>38899</v>
          </cell>
        </row>
        <row r="182">
          <cell r="A182">
            <v>38930</v>
          </cell>
        </row>
        <row r="183">
          <cell r="A183">
            <v>38961</v>
          </cell>
        </row>
        <row r="184">
          <cell r="A184">
            <v>38991</v>
          </cell>
        </row>
        <row r="185">
          <cell r="A185">
            <v>39022</v>
          </cell>
        </row>
        <row r="186">
          <cell r="A186">
            <v>39052</v>
          </cell>
        </row>
        <row r="187">
          <cell r="A187">
            <v>39083</v>
          </cell>
        </row>
        <row r="188">
          <cell r="A188">
            <v>39114</v>
          </cell>
        </row>
        <row r="189">
          <cell r="A189">
            <v>39142</v>
          </cell>
        </row>
        <row r="190">
          <cell r="A190">
            <v>39173</v>
          </cell>
        </row>
        <row r="191">
          <cell r="A191">
            <v>39203</v>
          </cell>
        </row>
        <row r="192">
          <cell r="A192">
            <v>39234</v>
          </cell>
        </row>
        <row r="193">
          <cell r="A193">
            <v>39264</v>
          </cell>
        </row>
        <row r="194">
          <cell r="A194">
            <v>39295</v>
          </cell>
        </row>
        <row r="195">
          <cell r="A195">
            <v>39326</v>
          </cell>
        </row>
        <row r="196">
          <cell r="A196">
            <v>39356</v>
          </cell>
        </row>
        <row r="197">
          <cell r="A197">
            <v>39387</v>
          </cell>
        </row>
        <row r="198">
          <cell r="A198">
            <v>39417</v>
          </cell>
        </row>
        <row r="199">
          <cell r="A199">
            <v>39448</v>
          </cell>
        </row>
        <row r="200">
          <cell r="A200">
            <v>39479</v>
          </cell>
        </row>
        <row r="201">
          <cell r="A201">
            <v>39508</v>
          </cell>
        </row>
        <row r="202">
          <cell r="A202">
            <v>39539</v>
          </cell>
        </row>
        <row r="203">
          <cell r="A203">
            <v>39569</v>
          </cell>
        </row>
        <row r="204">
          <cell r="A204">
            <v>39600</v>
          </cell>
        </row>
        <row r="205">
          <cell r="A205">
            <v>39630</v>
          </cell>
        </row>
        <row r="206">
          <cell r="A206">
            <v>39661</v>
          </cell>
        </row>
        <row r="207">
          <cell r="A207">
            <v>39692</v>
          </cell>
        </row>
        <row r="208">
          <cell r="A208">
            <v>39722</v>
          </cell>
        </row>
        <row r="209">
          <cell r="A209">
            <v>39753</v>
          </cell>
        </row>
        <row r="210">
          <cell r="A210">
            <v>39783</v>
          </cell>
        </row>
        <row r="211">
          <cell r="A211">
            <v>39814</v>
          </cell>
        </row>
        <row r="212">
          <cell r="A212">
            <v>39845</v>
          </cell>
        </row>
        <row r="213">
          <cell r="A213">
            <v>39873</v>
          </cell>
        </row>
        <row r="214">
          <cell r="A214">
            <v>39904</v>
          </cell>
        </row>
        <row r="215">
          <cell r="A215">
            <v>39934</v>
          </cell>
        </row>
        <row r="216">
          <cell r="A216">
            <v>39965</v>
          </cell>
        </row>
        <row r="217">
          <cell r="A217">
            <v>39995</v>
          </cell>
        </row>
        <row r="218">
          <cell r="A218">
            <v>40026</v>
          </cell>
        </row>
        <row r="219">
          <cell r="A219">
            <v>40057</v>
          </cell>
        </row>
        <row r="220">
          <cell r="A220">
            <v>40087</v>
          </cell>
        </row>
        <row r="221">
          <cell r="A221">
            <v>40118</v>
          </cell>
        </row>
        <row r="222">
          <cell r="A222">
            <v>40148</v>
          </cell>
        </row>
        <row r="223">
          <cell r="A223">
            <v>40179</v>
          </cell>
        </row>
        <row r="224">
          <cell r="A224">
            <v>40210</v>
          </cell>
        </row>
        <row r="225">
          <cell r="A225">
            <v>40238</v>
          </cell>
        </row>
        <row r="226">
          <cell r="A226">
            <v>40269</v>
          </cell>
        </row>
        <row r="227">
          <cell r="A227">
            <v>40299</v>
          </cell>
        </row>
        <row r="228">
          <cell r="A228">
            <v>40330</v>
          </cell>
        </row>
        <row r="229">
          <cell r="A229">
            <v>40360</v>
          </cell>
        </row>
        <row r="230">
          <cell r="A230">
            <v>40391</v>
          </cell>
        </row>
        <row r="231">
          <cell r="A231">
            <v>40422</v>
          </cell>
        </row>
        <row r="232">
          <cell r="A232">
            <v>40452</v>
          </cell>
        </row>
        <row r="233">
          <cell r="A233">
            <v>40483</v>
          </cell>
        </row>
        <row r="234">
          <cell r="A234">
            <v>40513</v>
          </cell>
        </row>
        <row r="235">
          <cell r="A235">
            <v>40544</v>
          </cell>
        </row>
        <row r="236">
          <cell r="A236">
            <v>40575</v>
          </cell>
        </row>
        <row r="237">
          <cell r="A237">
            <v>40603</v>
          </cell>
        </row>
        <row r="238">
          <cell r="A238">
            <v>40634</v>
          </cell>
        </row>
        <row r="239">
          <cell r="A239">
            <v>40664</v>
          </cell>
        </row>
        <row r="240">
          <cell r="A240">
            <v>40695</v>
          </cell>
        </row>
        <row r="241">
          <cell r="A241">
            <v>40725</v>
          </cell>
        </row>
        <row r="242">
          <cell r="A242">
            <v>40756</v>
          </cell>
        </row>
        <row r="243">
          <cell r="A243">
            <v>40787</v>
          </cell>
        </row>
        <row r="244">
          <cell r="A244">
            <v>40817</v>
          </cell>
        </row>
        <row r="245">
          <cell r="A245">
            <v>40848</v>
          </cell>
        </row>
        <row r="246">
          <cell r="A246">
            <v>40878</v>
          </cell>
        </row>
        <row r="247">
          <cell r="A247">
            <v>40909</v>
          </cell>
        </row>
        <row r="248">
          <cell r="A248">
            <v>40940</v>
          </cell>
        </row>
        <row r="249">
          <cell r="A249">
            <v>40969</v>
          </cell>
        </row>
        <row r="250">
          <cell r="A250">
            <v>41000</v>
          </cell>
        </row>
        <row r="251">
          <cell r="A251">
            <v>41030</v>
          </cell>
        </row>
        <row r="252">
          <cell r="A252">
            <v>41061</v>
          </cell>
        </row>
        <row r="253">
          <cell r="A253">
            <v>41091</v>
          </cell>
        </row>
        <row r="254">
          <cell r="A254">
            <v>41122</v>
          </cell>
        </row>
        <row r="255">
          <cell r="A255">
            <v>41153</v>
          </cell>
        </row>
        <row r="256">
          <cell r="A256">
            <v>41183</v>
          </cell>
        </row>
        <row r="257">
          <cell r="A257">
            <v>41214</v>
          </cell>
        </row>
        <row r="258">
          <cell r="A258">
            <v>41244</v>
          </cell>
        </row>
        <row r="259">
          <cell r="A259">
            <v>41275</v>
          </cell>
        </row>
        <row r="260">
          <cell r="A260">
            <v>41306</v>
          </cell>
        </row>
        <row r="261">
          <cell r="A261">
            <v>41334</v>
          </cell>
        </row>
        <row r="262">
          <cell r="A262">
            <v>41365</v>
          </cell>
        </row>
        <row r="263">
          <cell r="A263">
            <v>41395</v>
          </cell>
          <cell r="B263">
            <v>2000419.3239999998</v>
          </cell>
          <cell r="C263">
            <v>17814</v>
          </cell>
          <cell r="D263">
            <v>71</v>
          </cell>
        </row>
        <row r="264">
          <cell r="A264">
            <v>41426</v>
          </cell>
          <cell r="B264">
            <v>2420929.0750000002</v>
          </cell>
          <cell r="C264">
            <v>22174</v>
          </cell>
          <cell r="D264">
            <v>77</v>
          </cell>
        </row>
        <row r="265">
          <cell r="A265">
            <v>41456</v>
          </cell>
          <cell r="B265">
            <v>2669124.5780000007</v>
          </cell>
          <cell r="C265">
            <v>26194</v>
          </cell>
          <cell r="D265">
            <v>77</v>
          </cell>
        </row>
        <row r="266">
          <cell r="A266">
            <v>41487</v>
          </cell>
          <cell r="B266">
            <v>4048697.6869999999</v>
          </cell>
          <cell r="C266">
            <v>36991</v>
          </cell>
          <cell r="D266">
            <v>79</v>
          </cell>
        </row>
        <row r="267">
          <cell r="A267">
            <v>41518</v>
          </cell>
          <cell r="B267">
            <v>3272166.3360000001</v>
          </cell>
          <cell r="C267">
            <v>30875</v>
          </cell>
          <cell r="D267">
            <v>82</v>
          </cell>
        </row>
        <row r="268">
          <cell r="A268">
            <v>41548</v>
          </cell>
          <cell r="B268">
            <v>6131217.6639999999</v>
          </cell>
          <cell r="C268">
            <v>65445</v>
          </cell>
          <cell r="D268">
            <v>114</v>
          </cell>
        </row>
        <row r="269">
          <cell r="A269">
            <v>41579</v>
          </cell>
          <cell r="B269">
            <v>5955629.9079999989</v>
          </cell>
          <cell r="C269">
            <v>61943</v>
          </cell>
          <cell r="D269">
            <v>107</v>
          </cell>
        </row>
        <row r="270">
          <cell r="A270">
            <v>41609</v>
          </cell>
          <cell r="B270">
            <v>1687159.7460000003</v>
          </cell>
          <cell r="C270">
            <v>16189</v>
          </cell>
          <cell r="D270">
            <v>73</v>
          </cell>
        </row>
        <row r="271">
          <cell r="A271">
            <v>41640</v>
          </cell>
          <cell r="B271">
            <v>2429968.9759999998</v>
          </cell>
          <cell r="C271">
            <v>20358</v>
          </cell>
          <cell r="D271">
            <v>96</v>
          </cell>
        </row>
        <row r="272">
          <cell r="A272">
            <v>41671</v>
          </cell>
          <cell r="B272">
            <v>1623771.9380000001</v>
          </cell>
          <cell r="C272">
            <v>15284</v>
          </cell>
          <cell r="D272">
            <v>74</v>
          </cell>
        </row>
        <row r="273">
          <cell r="A273">
            <v>41699</v>
          </cell>
          <cell r="B273">
            <v>14370417.975000001</v>
          </cell>
          <cell r="C273">
            <v>98366</v>
          </cell>
          <cell r="D273">
            <v>117</v>
          </cell>
        </row>
        <row r="274">
          <cell r="A274">
            <v>41730</v>
          </cell>
          <cell r="B274">
            <v>3432078.2839999995</v>
          </cell>
          <cell r="C274">
            <v>32733</v>
          </cell>
          <cell r="D274">
            <v>103</v>
          </cell>
        </row>
        <row r="275">
          <cell r="A275">
            <v>41760</v>
          </cell>
          <cell r="B275">
            <v>4236051.1790000005</v>
          </cell>
          <cell r="C275">
            <v>39805</v>
          </cell>
          <cell r="D275">
            <v>147</v>
          </cell>
        </row>
        <row r="276">
          <cell r="A276">
            <v>41791</v>
          </cell>
          <cell r="B276">
            <v>3911324.9330000002</v>
          </cell>
          <cell r="C276">
            <v>36989</v>
          </cell>
          <cell r="D276">
            <v>104</v>
          </cell>
        </row>
        <row r="277">
          <cell r="A277">
            <v>41821</v>
          </cell>
          <cell r="B277">
            <v>6682562.9870000007</v>
          </cell>
          <cell r="C277">
            <v>62872</v>
          </cell>
          <cell r="D277">
            <v>148</v>
          </cell>
        </row>
        <row r="278">
          <cell r="A278">
            <v>41852</v>
          </cell>
          <cell r="B278">
            <v>3531801.0120000001</v>
          </cell>
          <cell r="C278">
            <v>30468</v>
          </cell>
          <cell r="D278">
            <v>121</v>
          </cell>
        </row>
        <row r="279">
          <cell r="A279">
            <v>41883</v>
          </cell>
          <cell r="B279">
            <v>4966433.6579999998</v>
          </cell>
          <cell r="C279">
            <v>43294</v>
          </cell>
          <cell r="D279">
            <v>104</v>
          </cell>
        </row>
        <row r="280">
          <cell r="A280">
            <v>41913</v>
          </cell>
          <cell r="B280">
            <v>8336679.4990000008</v>
          </cell>
          <cell r="C280">
            <v>77900</v>
          </cell>
          <cell r="D280">
            <v>123</v>
          </cell>
        </row>
        <row r="281">
          <cell r="A281">
            <v>41944</v>
          </cell>
          <cell r="B281">
            <v>9307373.8739999998</v>
          </cell>
          <cell r="C281">
            <v>88239</v>
          </cell>
          <cell r="D281">
            <v>70</v>
          </cell>
        </row>
        <row r="282">
          <cell r="A282">
            <v>41974</v>
          </cell>
          <cell r="B282">
            <v>7711559.8309999993</v>
          </cell>
          <cell r="C282">
            <v>70014</v>
          </cell>
          <cell r="D282">
            <v>119</v>
          </cell>
        </row>
        <row r="283">
          <cell r="A283">
            <v>42005</v>
          </cell>
          <cell r="B283">
            <v>7621402.8200000012</v>
          </cell>
          <cell r="C283">
            <v>71997</v>
          </cell>
          <cell r="D283">
            <v>114</v>
          </cell>
        </row>
        <row r="284">
          <cell r="A284">
            <v>42036</v>
          </cell>
          <cell r="B284">
            <v>1785025.1030000001</v>
          </cell>
          <cell r="C284">
            <v>15466</v>
          </cell>
          <cell r="D284">
            <v>76</v>
          </cell>
        </row>
        <row r="285">
          <cell r="A285">
            <v>42064</v>
          </cell>
          <cell r="B285">
            <v>2956538.4139999999</v>
          </cell>
          <cell r="C285">
            <v>24637</v>
          </cell>
          <cell r="D285">
            <v>98</v>
          </cell>
        </row>
        <row r="286">
          <cell r="A286">
            <v>42095</v>
          </cell>
          <cell r="B286">
            <v>2540105.3760000002</v>
          </cell>
          <cell r="C286">
            <v>22363</v>
          </cell>
          <cell r="D286">
            <v>109</v>
          </cell>
        </row>
        <row r="287">
          <cell r="A287">
            <v>42125</v>
          </cell>
          <cell r="B287">
            <v>3930805.6189999999</v>
          </cell>
          <cell r="C287">
            <v>35766</v>
          </cell>
          <cell r="D287">
            <v>112</v>
          </cell>
        </row>
        <row r="288">
          <cell r="A288">
            <v>42156</v>
          </cell>
          <cell r="B288">
            <v>6462293.4489999991</v>
          </cell>
          <cell r="C288">
            <v>59517</v>
          </cell>
          <cell r="D288">
            <v>141</v>
          </cell>
        </row>
        <row r="289">
          <cell r="A289">
            <v>42186</v>
          </cell>
          <cell r="B289">
            <v>2385845.8149999999</v>
          </cell>
          <cell r="C289">
            <v>21801</v>
          </cell>
          <cell r="D289">
            <v>117</v>
          </cell>
        </row>
        <row r="290">
          <cell r="A290">
            <v>42217</v>
          </cell>
          <cell r="B290">
            <v>10935266.311000001</v>
          </cell>
          <cell r="C290">
            <v>97126</v>
          </cell>
          <cell r="D290">
            <v>160</v>
          </cell>
        </row>
        <row r="291">
          <cell r="A291">
            <v>42248</v>
          </cell>
          <cell r="B291">
            <v>17795656.704999994</v>
          </cell>
          <cell r="C291">
            <v>163597</v>
          </cell>
          <cell r="D291">
            <v>164</v>
          </cell>
        </row>
        <row r="292">
          <cell r="A292">
            <v>42278</v>
          </cell>
          <cell r="B292">
            <v>11549454.929999998</v>
          </cell>
          <cell r="C292">
            <v>103650</v>
          </cell>
          <cell r="D292">
            <v>208</v>
          </cell>
        </row>
        <row r="293">
          <cell r="A293">
            <v>42309</v>
          </cell>
          <cell r="B293">
            <v>8090511.0609999988</v>
          </cell>
          <cell r="C293">
            <v>74151</v>
          </cell>
          <cell r="D293">
            <v>148</v>
          </cell>
        </row>
        <row r="294">
          <cell r="A294">
            <v>42339</v>
          </cell>
          <cell r="B294">
            <v>10642902.568</v>
          </cell>
          <cell r="C294">
            <v>101051</v>
          </cell>
          <cell r="D294">
            <v>125</v>
          </cell>
        </row>
        <row r="295">
          <cell r="A295">
            <v>42370</v>
          </cell>
          <cell r="B295">
            <v>5696428.9309999999</v>
          </cell>
          <cell r="C295">
            <v>44524</v>
          </cell>
          <cell r="D295">
            <v>217</v>
          </cell>
        </row>
        <row r="296">
          <cell r="A296">
            <v>42401</v>
          </cell>
          <cell r="B296">
            <v>7255744.5460000001</v>
          </cell>
          <cell r="C296">
            <v>65858</v>
          </cell>
          <cell r="D296">
            <v>179</v>
          </cell>
        </row>
        <row r="297">
          <cell r="A297">
            <v>42430</v>
          </cell>
          <cell r="B297">
            <v>16127682.783</v>
          </cell>
          <cell r="C297">
            <v>146596</v>
          </cell>
          <cell r="D297">
            <v>205</v>
          </cell>
        </row>
        <row r="298">
          <cell r="A298">
            <v>42461</v>
          </cell>
          <cell r="B298">
            <v>7964476.1560000004</v>
          </cell>
          <cell r="C298">
            <v>74189</v>
          </cell>
          <cell r="D298">
            <v>143</v>
          </cell>
        </row>
        <row r="299">
          <cell r="A299">
            <v>42491</v>
          </cell>
          <cell r="B299">
            <v>13553690.799999999</v>
          </cell>
          <cell r="C299">
            <v>126077</v>
          </cell>
          <cell r="D299">
            <v>306</v>
          </cell>
        </row>
        <row r="300">
          <cell r="A300">
            <v>42522</v>
          </cell>
          <cell r="B300">
            <v>21962907.401000001</v>
          </cell>
          <cell r="C300">
            <v>197156</v>
          </cell>
          <cell r="D300">
            <v>198</v>
          </cell>
        </row>
        <row r="301">
          <cell r="A301">
            <v>42552</v>
          </cell>
          <cell r="B301">
            <v>13785906.544</v>
          </cell>
          <cell r="C301">
            <v>117848</v>
          </cell>
          <cell r="D301">
            <v>246</v>
          </cell>
        </row>
        <row r="302">
          <cell r="A302">
            <v>42583</v>
          </cell>
          <cell r="B302">
            <v>5344583.0090000005</v>
          </cell>
          <cell r="C302">
            <v>48894</v>
          </cell>
          <cell r="D302">
            <v>153</v>
          </cell>
        </row>
        <row r="303">
          <cell r="A303">
            <v>42614</v>
          </cell>
          <cell r="B303">
            <v>19208260.169</v>
          </cell>
          <cell r="C303">
            <v>180521</v>
          </cell>
          <cell r="D303">
            <v>167</v>
          </cell>
        </row>
        <row r="304">
          <cell r="A304">
            <v>42644</v>
          </cell>
          <cell r="B304">
            <v>28271885.607000001</v>
          </cell>
          <cell r="C304">
            <v>267314</v>
          </cell>
          <cell r="D304">
            <v>129</v>
          </cell>
        </row>
        <row r="305">
          <cell r="A305">
            <v>42675</v>
          </cell>
          <cell r="B305">
            <v>15742344.59</v>
          </cell>
          <cell r="C305">
            <v>148409</v>
          </cell>
          <cell r="D305">
            <v>229</v>
          </cell>
        </row>
        <row r="306">
          <cell r="A306">
            <v>42705</v>
          </cell>
          <cell r="B306">
            <v>7815796.2970000003</v>
          </cell>
          <cell r="C306">
            <v>71829</v>
          </cell>
          <cell r="D306">
            <v>162</v>
          </cell>
        </row>
        <row r="307">
          <cell r="A307">
            <v>42736</v>
          </cell>
          <cell r="B307">
            <v>8637856.3920000009</v>
          </cell>
          <cell r="C307">
            <v>79165</v>
          </cell>
          <cell r="D307">
            <v>187</v>
          </cell>
        </row>
        <row r="308">
          <cell r="A308">
            <v>42767</v>
          </cell>
          <cell r="B308">
            <v>7185211.7719999999</v>
          </cell>
          <cell r="C308">
            <v>67964</v>
          </cell>
          <cell r="D308">
            <v>176</v>
          </cell>
        </row>
        <row r="309">
          <cell r="A309">
            <v>42795</v>
          </cell>
          <cell r="B309">
            <v>10900885.904000003</v>
          </cell>
          <cell r="C309">
            <v>103296</v>
          </cell>
          <cell r="D309">
            <v>219</v>
          </cell>
        </row>
        <row r="310">
          <cell r="A310">
            <v>42826</v>
          </cell>
          <cell r="B310">
            <v>6580605.7770000007</v>
          </cell>
          <cell r="C310">
            <v>59762</v>
          </cell>
          <cell r="D310">
            <v>161</v>
          </cell>
        </row>
        <row r="311">
          <cell r="A311">
            <v>42856</v>
          </cell>
          <cell r="B311">
            <v>4400455.5640000002</v>
          </cell>
          <cell r="C311">
            <v>40442</v>
          </cell>
          <cell r="D311">
            <v>187</v>
          </cell>
        </row>
        <row r="312">
          <cell r="A312">
            <v>42887</v>
          </cell>
          <cell r="B312">
            <v>8874131.1149999984</v>
          </cell>
          <cell r="C312">
            <v>79831</v>
          </cell>
          <cell r="D312">
            <v>191</v>
          </cell>
        </row>
        <row r="313">
          <cell r="A313">
            <v>42917</v>
          </cell>
          <cell r="B313">
            <v>18410902.019999992</v>
          </cell>
          <cell r="C313">
            <v>178924</v>
          </cell>
          <cell r="D313">
            <v>231</v>
          </cell>
        </row>
        <row r="314">
          <cell r="A314">
            <v>42948</v>
          </cell>
          <cell r="B314">
            <v>13111400.731999997</v>
          </cell>
          <cell r="C314">
            <v>122426</v>
          </cell>
          <cell r="D314">
            <v>447</v>
          </cell>
        </row>
        <row r="315">
          <cell r="A315">
            <v>42979</v>
          </cell>
          <cell r="B315">
            <v>8323552.6400000006</v>
          </cell>
          <cell r="C315">
            <v>80771</v>
          </cell>
          <cell r="D315">
            <v>255</v>
          </cell>
        </row>
        <row r="316">
          <cell r="A316">
            <v>43009</v>
          </cell>
          <cell r="B316">
            <v>5960070.0719999997</v>
          </cell>
          <cell r="C316">
            <v>57270</v>
          </cell>
          <cell r="D316">
            <v>230</v>
          </cell>
        </row>
        <row r="317">
          <cell r="A317">
            <v>43040</v>
          </cell>
          <cell r="B317">
            <v>8820856.4930000007</v>
          </cell>
          <cell r="C317">
            <v>85560</v>
          </cell>
          <cell r="D317">
            <v>219</v>
          </cell>
        </row>
        <row r="318">
          <cell r="A318">
            <v>43070</v>
          </cell>
          <cell r="B318">
            <v>7205505.5240000011</v>
          </cell>
          <cell r="C318">
            <v>67024</v>
          </cell>
          <cell r="D318">
            <v>194</v>
          </cell>
        </row>
        <row r="319">
          <cell r="A319">
            <v>43101</v>
          </cell>
          <cell r="B319">
            <v>6875469.9759999998</v>
          </cell>
          <cell r="C319">
            <v>63771</v>
          </cell>
          <cell r="D319">
            <v>220</v>
          </cell>
        </row>
        <row r="320">
          <cell r="A320">
            <v>43132</v>
          </cell>
          <cell r="B320">
            <v>11210154.868000001</v>
          </cell>
          <cell r="C320">
            <v>103568</v>
          </cell>
          <cell r="D320">
            <v>258</v>
          </cell>
        </row>
        <row r="321">
          <cell r="A321">
            <v>43160</v>
          </cell>
          <cell r="B321">
            <v>50639469.079999976</v>
          </cell>
          <cell r="C321">
            <v>489185</v>
          </cell>
          <cell r="D321">
            <v>222</v>
          </cell>
        </row>
        <row r="322">
          <cell r="A322">
            <v>43191</v>
          </cell>
          <cell r="B322">
            <v>6782354.9359999998</v>
          </cell>
          <cell r="C322">
            <v>64361</v>
          </cell>
          <cell r="D322">
            <v>187</v>
          </cell>
        </row>
        <row r="323">
          <cell r="A323">
            <v>43221</v>
          </cell>
          <cell r="B323">
            <v>10223007.857999999</v>
          </cell>
          <cell r="C323">
            <v>94667</v>
          </cell>
          <cell r="D323">
            <v>315</v>
          </cell>
        </row>
        <row r="324">
          <cell r="A324">
            <v>43252</v>
          </cell>
          <cell r="B324">
            <v>12510617.543000001</v>
          </cell>
          <cell r="C324">
            <v>118223</v>
          </cell>
          <cell r="D324">
            <v>212</v>
          </cell>
        </row>
        <row r="325">
          <cell r="A325">
            <v>43282</v>
          </cell>
          <cell r="B325">
            <v>9136715</v>
          </cell>
          <cell r="C325">
            <v>86931</v>
          </cell>
          <cell r="D325">
            <v>229</v>
          </cell>
        </row>
        <row r="326">
          <cell r="A326">
            <v>43313</v>
          </cell>
          <cell r="B326">
            <v>11215493.341000004</v>
          </cell>
          <cell r="C326">
            <v>104194</v>
          </cell>
          <cell r="D326">
            <v>269</v>
          </cell>
        </row>
        <row r="327">
          <cell r="A327">
            <v>43344</v>
          </cell>
          <cell r="B327">
            <v>9934990.9440000001</v>
          </cell>
          <cell r="C327">
            <v>92791</v>
          </cell>
          <cell r="D327">
            <v>267</v>
          </cell>
        </row>
        <row r="328">
          <cell r="A328">
            <v>43374</v>
          </cell>
          <cell r="B328">
            <v>13191094.561000001</v>
          </cell>
          <cell r="C328">
            <v>124572</v>
          </cell>
          <cell r="D328">
            <v>282</v>
          </cell>
        </row>
        <row r="329">
          <cell r="A329">
            <v>43405</v>
          </cell>
          <cell r="B329">
            <v>16282618.437000001</v>
          </cell>
          <cell r="C329">
            <v>148196</v>
          </cell>
          <cell r="D329">
            <v>402</v>
          </cell>
        </row>
        <row r="330">
          <cell r="A330">
            <v>43435</v>
          </cell>
          <cell r="B330">
            <v>9817157.8069999982</v>
          </cell>
          <cell r="C330">
            <v>89490</v>
          </cell>
          <cell r="D330">
            <v>320</v>
          </cell>
        </row>
        <row r="331">
          <cell r="A331">
            <v>43466</v>
          </cell>
          <cell r="B331">
            <v>13067309.382500002</v>
          </cell>
          <cell r="C331">
            <v>117492</v>
          </cell>
          <cell r="D331">
            <v>424</v>
          </cell>
        </row>
        <row r="332">
          <cell r="A332">
            <v>43497</v>
          </cell>
          <cell r="B332">
            <v>9818302.720999999</v>
          </cell>
          <cell r="C332">
            <v>88586</v>
          </cell>
          <cell r="D332">
            <v>366</v>
          </cell>
        </row>
        <row r="333">
          <cell r="A333">
            <v>43525</v>
          </cell>
          <cell r="B333">
            <v>27501444.528999999</v>
          </cell>
          <cell r="C333">
            <v>242920</v>
          </cell>
          <cell r="D333">
            <v>475</v>
          </cell>
        </row>
        <row r="334">
          <cell r="A334">
            <v>43556</v>
          </cell>
          <cell r="B334">
            <v>10468247.584000001</v>
          </cell>
          <cell r="C334">
            <v>89959</v>
          </cell>
          <cell r="D334">
            <v>346</v>
          </cell>
        </row>
        <row r="335">
          <cell r="A335">
            <v>43586</v>
          </cell>
          <cell r="B335">
            <v>7447435.2220000001</v>
          </cell>
          <cell r="C335">
            <v>63401</v>
          </cell>
          <cell r="D335">
            <v>348</v>
          </cell>
        </row>
        <row r="336">
          <cell r="A336">
            <v>43617</v>
          </cell>
          <cell r="B336">
            <v>11064824.367000001</v>
          </cell>
          <cell r="C336">
            <v>90552</v>
          </cell>
          <cell r="D336">
            <v>361</v>
          </cell>
        </row>
        <row r="337">
          <cell r="A337">
            <v>43647</v>
          </cell>
          <cell r="B337">
            <v>8081947.7110000011</v>
          </cell>
          <cell r="C337">
            <v>67774</v>
          </cell>
          <cell r="D337">
            <v>552</v>
          </cell>
        </row>
        <row r="338">
          <cell r="A338">
            <v>43678</v>
          </cell>
          <cell r="B338">
            <v>16381860.089999998</v>
          </cell>
          <cell r="C338">
            <v>137266</v>
          </cell>
          <cell r="D338">
            <v>574</v>
          </cell>
        </row>
        <row r="339">
          <cell r="A339">
            <v>43709</v>
          </cell>
          <cell r="B339">
            <v>10453276.323999997</v>
          </cell>
          <cell r="C339">
            <v>88488</v>
          </cell>
          <cell r="D339">
            <v>563</v>
          </cell>
        </row>
        <row r="340">
          <cell r="A340">
            <v>43739</v>
          </cell>
          <cell r="B340">
            <v>10162514.347999997</v>
          </cell>
          <cell r="C340">
            <v>92398</v>
          </cell>
          <cell r="D340">
            <v>392</v>
          </cell>
        </row>
        <row r="341">
          <cell r="A341">
            <v>43770</v>
          </cell>
          <cell r="B341">
            <v>16655638.749</v>
          </cell>
          <cell r="C341">
            <v>134655</v>
          </cell>
          <cell r="D341">
            <v>792</v>
          </cell>
        </row>
        <row r="342">
          <cell r="A342">
            <v>43800</v>
          </cell>
          <cell r="B342">
            <v>15158902.223000001</v>
          </cell>
          <cell r="C342">
            <v>132123</v>
          </cell>
          <cell r="D342">
            <v>456</v>
          </cell>
        </row>
        <row r="343">
          <cell r="A343">
            <v>43831</v>
          </cell>
          <cell r="B343">
            <v>13109298.653999999</v>
          </cell>
          <cell r="C343">
            <v>118337</v>
          </cell>
          <cell r="D343">
            <v>473</v>
          </cell>
        </row>
        <row r="344">
          <cell r="A344">
            <v>43862</v>
          </cell>
          <cell r="B344">
            <v>20933833.598999999</v>
          </cell>
          <cell r="C344">
            <v>162570</v>
          </cell>
          <cell r="D344">
            <v>524</v>
          </cell>
        </row>
        <row r="345">
          <cell r="A345">
            <v>43891</v>
          </cell>
          <cell r="B345">
            <v>112446217.89</v>
          </cell>
          <cell r="C345">
            <v>1004911</v>
          </cell>
          <cell r="D345">
            <v>1390</v>
          </cell>
        </row>
        <row r="346">
          <cell r="A346">
            <v>43922</v>
          </cell>
          <cell r="B346">
            <v>59630539.58699999</v>
          </cell>
          <cell r="C346">
            <v>537630</v>
          </cell>
          <cell r="D346">
            <v>750</v>
          </cell>
        </row>
        <row r="347">
          <cell r="A347">
            <v>43952</v>
          </cell>
          <cell r="B347">
            <v>28410473.733999994</v>
          </cell>
          <cell r="C347">
            <v>256605</v>
          </cell>
          <cell r="D347">
            <v>541</v>
          </cell>
        </row>
        <row r="348">
          <cell r="A348">
            <v>43983</v>
          </cell>
          <cell r="B348">
            <v>32462741.71100001</v>
          </cell>
          <cell r="C348">
            <v>286191</v>
          </cell>
          <cell r="D348">
            <v>559</v>
          </cell>
        </row>
        <row r="349">
          <cell r="A349">
            <v>44013</v>
          </cell>
          <cell r="B349">
            <v>20433973</v>
          </cell>
          <cell r="C349">
            <v>177236</v>
          </cell>
          <cell r="D349">
            <v>642</v>
          </cell>
        </row>
        <row r="350">
          <cell r="A350">
            <v>44044</v>
          </cell>
          <cell r="B350">
            <v>59859006.828999989</v>
          </cell>
          <cell r="C350">
            <v>501703</v>
          </cell>
          <cell r="D350">
            <v>666</v>
          </cell>
        </row>
        <row r="351">
          <cell r="A351">
            <v>44075</v>
          </cell>
          <cell r="B351">
            <v>16759152.184000004</v>
          </cell>
          <cell r="C351">
            <v>145702</v>
          </cell>
          <cell r="D351">
            <v>542</v>
          </cell>
        </row>
        <row r="352">
          <cell r="A352">
            <v>44105</v>
          </cell>
          <cell r="B352">
            <v>17030180.25</v>
          </cell>
          <cell r="C352">
            <v>147278</v>
          </cell>
          <cell r="D352">
            <v>482</v>
          </cell>
        </row>
        <row r="353">
          <cell r="A353">
            <v>44136</v>
          </cell>
          <cell r="B353">
            <v>56714424.320999995</v>
          </cell>
          <cell r="C353">
            <v>459085</v>
          </cell>
          <cell r="D353">
            <v>582</v>
          </cell>
        </row>
        <row r="354">
          <cell r="A354">
            <v>44166</v>
          </cell>
          <cell r="B354">
            <v>31261211.862</v>
          </cell>
          <cell r="C354">
            <v>257771</v>
          </cell>
          <cell r="D354">
            <v>499</v>
          </cell>
        </row>
        <row r="355">
          <cell r="A355">
            <v>44197</v>
          </cell>
          <cell r="B355">
            <v>14848930.668000005</v>
          </cell>
          <cell r="C355">
            <v>127311</v>
          </cell>
          <cell r="D355">
            <v>598</v>
          </cell>
        </row>
        <row r="356">
          <cell r="A356">
            <v>44228</v>
          </cell>
          <cell r="B356">
            <v>24166981.262000002</v>
          </cell>
          <cell r="C356">
            <v>211971</v>
          </cell>
          <cell r="D356">
            <v>718</v>
          </cell>
        </row>
      </sheetData>
      <sheetData sheetId="12">
        <row r="3">
          <cell r="A3" t="str">
            <v>CAMG</v>
          </cell>
          <cell r="B3" t="str">
            <v>CAMAU Corp</v>
          </cell>
          <cell r="C3" t="str">
            <v>NA</v>
          </cell>
          <cell r="D3">
            <v>6.25E-2</v>
          </cell>
          <cell r="E3" t="str">
            <v>Qtrly</v>
          </cell>
          <cell r="F3">
            <v>44530</v>
          </cell>
        </row>
        <row r="4">
          <cell r="A4" t="str">
            <v>CVCG</v>
          </cell>
          <cell r="B4" t="str">
            <v>CVCAU F 06/22/2023 Corp</v>
          </cell>
          <cell r="C4">
            <v>7.1626999999999996E-2</v>
          </cell>
          <cell r="D4">
            <v>3.7600000000000001E-2</v>
          </cell>
          <cell r="E4" t="str">
            <v>Qtrly</v>
          </cell>
          <cell r="F4">
            <v>45099</v>
          </cell>
        </row>
        <row r="5">
          <cell r="A5" t="str">
            <v>CSSG</v>
          </cell>
          <cell r="B5" t="str">
            <v>ZQ172964@BVAL Corp</v>
          </cell>
          <cell r="C5">
            <v>2.7179000000000002E-2</v>
          </cell>
          <cell r="D5">
            <v>0.08</v>
          </cell>
          <cell r="E5" t="str">
            <v>S/A</v>
          </cell>
          <cell r="F5">
            <v>44883</v>
          </cell>
        </row>
        <row r="6">
          <cell r="A6" t="str">
            <v>NFNG</v>
          </cell>
          <cell r="B6" t="str">
            <v>EF828225@BVAL Corp</v>
          </cell>
          <cell r="C6">
            <v>7.1752999999999997E-2</v>
          </cell>
          <cell r="D6">
            <v>4.0052000000000004E-2</v>
          </cell>
          <cell r="E6" t="str">
            <v>S/A</v>
          </cell>
          <cell r="F6" t="str">
            <v>N/A</v>
          </cell>
        </row>
        <row r="7">
          <cell r="A7" t="str">
            <v>BENHB</v>
          </cell>
          <cell r="B7" t="str">
            <v>EC021689@BVAL Corp</v>
          </cell>
          <cell r="C7">
            <v>1.2950999999999999E-2</v>
          </cell>
          <cell r="D7">
            <v>1.01E-2</v>
          </cell>
          <cell r="E7" t="str">
            <v>Qtrly</v>
          </cell>
          <cell r="F7" t="str">
            <v>N/A</v>
          </cell>
        </row>
        <row r="8">
          <cell r="A8" t="str">
            <v>CWNHB</v>
          </cell>
          <cell r="B8" t="str">
            <v>CWNAU 0 04/23/2075 REGS Corp</v>
          </cell>
          <cell r="C8">
            <v>6.4444000000000001E-2</v>
          </cell>
          <cell r="D8">
            <v>4.0369000000000002E-2</v>
          </cell>
          <cell r="E8" t="str">
            <v>Qtrly</v>
          </cell>
          <cell r="F8">
            <v>44400</v>
          </cell>
        </row>
        <row r="9">
          <cell r="A9" t="str">
            <v>NABHA</v>
          </cell>
          <cell r="B9" t="str">
            <v>EC170804@BVAL Corp</v>
          </cell>
          <cell r="C9" t="e">
            <v>#VALUE!</v>
          </cell>
          <cell r="D9" t="e">
            <v>#VALUE!</v>
          </cell>
          <cell r="E9" t="str">
            <v>Qtrly</v>
          </cell>
          <cell r="F9" t="str">
            <v>N/A</v>
          </cell>
        </row>
        <row r="10">
          <cell r="A10" t="str">
            <v>QUBHA</v>
          </cell>
          <cell r="B10" t="str">
            <v>QUBAU 0 10/05/2023 REGS Corp</v>
          </cell>
          <cell r="C10">
            <v>2.5853000000000001E-2</v>
          </cell>
          <cell r="D10">
            <v>3.9164000000000004E-2</v>
          </cell>
          <cell r="E10" t="str">
            <v>Qtrly</v>
          </cell>
          <cell r="F10">
            <v>45204</v>
          </cell>
        </row>
        <row r="11">
          <cell r="A11" t="str">
            <v>AMPPA</v>
          </cell>
          <cell r="B11" t="str">
            <v>EP049525@EXCH Pfd</v>
          </cell>
          <cell r="C11">
            <v>6.9150000000000003E-2</v>
          </cell>
          <cell r="D11">
            <v>5.1114E-2</v>
          </cell>
          <cell r="E11" t="str">
            <v>Qtrly</v>
          </cell>
          <cell r="F11">
            <v>44552</v>
          </cell>
        </row>
        <row r="12">
          <cell r="A12" t="str">
            <v>AMPPB</v>
          </cell>
          <cell r="B12" t="str">
            <v>EP058279@EXCH Pfd</v>
          </cell>
          <cell r="C12">
            <v>6.7670000000000008E-2</v>
          </cell>
          <cell r="D12">
            <v>4.5141000000000001E-2</v>
          </cell>
          <cell r="E12" t="str">
            <v>Qtrly</v>
          </cell>
          <cell r="F12">
            <v>46007</v>
          </cell>
        </row>
        <row r="13">
          <cell r="A13" t="str">
            <v>ANZPD</v>
          </cell>
          <cell r="B13" t="str">
            <v>EP044675@EXCH Pfd</v>
          </cell>
          <cell r="C13">
            <v>4.9109999999999994E-2</v>
          </cell>
          <cell r="D13">
            <v>3.4653000000000003E-2</v>
          </cell>
          <cell r="E13" t="str">
            <v>S/A</v>
          </cell>
          <cell r="F13">
            <v>44440</v>
          </cell>
        </row>
        <row r="14">
          <cell r="A14" t="str">
            <v>ANZPE</v>
          </cell>
          <cell r="B14" t="str">
            <v>EP045620@EXCH Pfd</v>
          </cell>
          <cell r="C14">
            <v>4.3970000000000002E-2</v>
          </cell>
          <cell r="D14">
            <v>3.3639000000000002E-2</v>
          </cell>
          <cell r="E14" t="str">
            <v>S/A</v>
          </cell>
          <cell r="F14">
            <v>44644</v>
          </cell>
        </row>
        <row r="15">
          <cell r="A15" t="str">
            <v>ANZPF</v>
          </cell>
          <cell r="B15" t="str">
            <v>EP048015@EXCH Pfd</v>
          </cell>
          <cell r="C15">
            <v>4.2859999999999995E-2</v>
          </cell>
          <cell r="D15">
            <v>3.7138999999999998E-2</v>
          </cell>
          <cell r="E15" t="str">
            <v>S/A</v>
          </cell>
          <cell r="F15">
            <v>45009</v>
          </cell>
        </row>
        <row r="16">
          <cell r="A16" t="str">
            <v>ANZPG</v>
          </cell>
          <cell r="B16" t="str">
            <v>Ep051369@EXCH Pfd</v>
          </cell>
          <cell r="C16">
            <v>4.6870000000000002E-2</v>
          </cell>
          <cell r="D16">
            <v>4.7137999999999999E-2</v>
          </cell>
          <cell r="E16" t="str">
            <v>Qtrly</v>
          </cell>
          <cell r="F16">
            <v>45371</v>
          </cell>
        </row>
        <row r="17">
          <cell r="A17" t="str">
            <v>ANZPH</v>
          </cell>
          <cell r="B17" t="str">
            <v>EP053385@EXCH Pfd</v>
          </cell>
          <cell r="C17">
            <v>4.6050000000000008E-2</v>
          </cell>
          <cell r="D17">
            <v>3.8137999999999998E-2</v>
          </cell>
          <cell r="E17" t="str">
            <v>Qtrly</v>
          </cell>
          <cell r="F17">
            <v>45736</v>
          </cell>
        </row>
        <row r="18">
          <cell r="A18" t="str">
            <v>AYUPA</v>
          </cell>
          <cell r="B18" t="str">
            <v>EP059699@EXCH Pfd</v>
          </cell>
          <cell r="C18">
            <v>4.6649999999999997E-2</v>
          </cell>
          <cell r="D18">
            <v>0.05</v>
          </cell>
          <cell r="E18" t="str">
            <v>S/A</v>
          </cell>
          <cell r="F18" t="str">
            <v>N/A</v>
          </cell>
        </row>
        <row r="19">
          <cell r="A19" t="str">
            <v>BENPF</v>
          </cell>
          <cell r="B19" t="str">
            <v>EP048660@EXCH Pfd</v>
          </cell>
          <cell r="C19">
            <v>4.4999999999999998E-2</v>
          </cell>
          <cell r="D19">
            <v>4.0199999999999993E-2</v>
          </cell>
          <cell r="E19" t="str">
            <v>S/A</v>
          </cell>
          <cell r="F19">
            <v>44362</v>
          </cell>
        </row>
        <row r="20">
          <cell r="A20" t="str">
            <v>BENPG</v>
          </cell>
          <cell r="B20" t="str">
            <v>EP053789@EXCH Pfd</v>
          </cell>
          <cell r="C20">
            <v>4.811E-2</v>
          </cell>
          <cell r="D20">
            <v>3.7869E-2</v>
          </cell>
          <cell r="E20" t="str">
            <v>Qtrly</v>
          </cell>
          <cell r="F20">
            <v>45456</v>
          </cell>
        </row>
        <row r="21">
          <cell r="A21" t="str">
            <v>BENPH</v>
          </cell>
          <cell r="B21" t="str">
            <v>EP059556@EXCH Pfd</v>
          </cell>
          <cell r="C21">
            <v>4.4790000000000003E-2</v>
          </cell>
          <cell r="D21">
            <v>3.8369E-2</v>
          </cell>
          <cell r="E21" t="str">
            <v>Qtrly</v>
          </cell>
          <cell r="F21">
            <v>46553</v>
          </cell>
        </row>
        <row r="22">
          <cell r="A22" t="str">
            <v>BOQPE</v>
          </cell>
          <cell r="B22" t="str">
            <v>EP054196@EXCH Pfd</v>
          </cell>
          <cell r="C22">
            <v>4.9550000000000004E-2</v>
          </cell>
          <cell r="D22">
            <v>3.7602999999999998E-2</v>
          </cell>
          <cell r="E22" t="str">
            <v>Qtrly</v>
          </cell>
          <cell r="F22">
            <v>45519</v>
          </cell>
        </row>
        <row r="23">
          <cell r="A23" t="str">
            <v>BOQPF</v>
          </cell>
          <cell r="B23" t="str">
            <v>EP059545@EXCH Pfd</v>
          </cell>
          <cell r="C23">
            <v>5.4909999999999994E-2</v>
          </cell>
          <cell r="D23">
            <v>3.8100000000000002E-2</v>
          </cell>
          <cell r="E23" t="str">
            <v>Qtrly</v>
          </cell>
          <cell r="F23">
            <v>46521</v>
          </cell>
        </row>
        <row r="24">
          <cell r="A24" t="str">
            <v>CBAPD</v>
          </cell>
          <cell r="B24" t="str">
            <v>Ep046997@EXCH Pfd</v>
          </cell>
          <cell r="C24">
            <v>4.5649999999999996E-2</v>
          </cell>
          <cell r="D24">
            <v>2.8368999999999998E-2</v>
          </cell>
          <cell r="E24" t="str">
            <v>Qtrly</v>
          </cell>
          <cell r="F24">
            <v>44910</v>
          </cell>
        </row>
        <row r="25">
          <cell r="A25" t="str">
            <v>CBAPE</v>
          </cell>
          <cell r="B25" t="str">
            <v>EP050205@EXCH Pfd</v>
          </cell>
          <cell r="C25">
            <v>4.4969999999999996E-2</v>
          </cell>
          <cell r="D25">
            <v>5.2369000000000006E-2</v>
          </cell>
          <cell r="E25" t="str">
            <v>Qtrly</v>
          </cell>
          <cell r="F25">
            <v>44484</v>
          </cell>
        </row>
        <row r="26">
          <cell r="A26" t="str">
            <v>CBAPF</v>
          </cell>
          <cell r="B26" t="str">
            <v>EP052381@EXCH Pfd</v>
          </cell>
          <cell r="C26">
            <v>4.5960000000000001E-2</v>
          </cell>
          <cell r="D26">
            <v>3.9369000000000001E-2</v>
          </cell>
          <cell r="E26" t="str">
            <v>Qtrly</v>
          </cell>
          <cell r="F26">
            <v>44651</v>
          </cell>
        </row>
        <row r="27">
          <cell r="A27" t="str">
            <v>CBAPG</v>
          </cell>
          <cell r="B27" t="str">
            <v>EP055074@EXCH Pfd</v>
          </cell>
          <cell r="C27">
            <v>4.6239999999999996E-2</v>
          </cell>
          <cell r="D27">
            <v>3.4369000000000004E-2</v>
          </cell>
          <cell r="E27" t="str">
            <v>Qtrly</v>
          </cell>
          <cell r="F27">
            <v>45762</v>
          </cell>
        </row>
        <row r="28">
          <cell r="A28" t="str">
            <v>CBAPH</v>
          </cell>
          <cell r="B28" t="str">
            <v>EP056390@EXCH Pfd</v>
          </cell>
          <cell r="C28">
            <v>4.6580000000000003E-2</v>
          </cell>
          <cell r="D28">
            <v>3.7368999999999999E-2</v>
          </cell>
          <cell r="E28" t="str">
            <v>Qtrly</v>
          </cell>
          <cell r="F28">
            <v>45408</v>
          </cell>
        </row>
        <row r="29">
          <cell r="A29" t="str">
            <v>CBAPI</v>
          </cell>
          <cell r="B29" t="str">
            <v>EP057917@EXCH Pfd</v>
          </cell>
          <cell r="C29">
            <v>4.9840000000000002E-2</v>
          </cell>
          <cell r="D29">
            <v>3.0369E-2</v>
          </cell>
          <cell r="E29" t="str">
            <v>Qtrly</v>
          </cell>
          <cell r="F29">
            <v>46497</v>
          </cell>
        </row>
        <row r="30">
          <cell r="A30" t="str">
            <v>CGFPA</v>
          </cell>
          <cell r="B30" t="str">
            <v>EP047010@EXCH Pfd</v>
          </cell>
          <cell r="C30" t="e">
            <v>#VALUE!</v>
          </cell>
          <cell r="D30">
            <v>3.4185E-2</v>
          </cell>
          <cell r="E30" t="str">
            <v>Qtrly</v>
          </cell>
          <cell r="F30">
            <v>43976</v>
          </cell>
        </row>
        <row r="31">
          <cell r="A31" t="str">
            <v>CGFPB</v>
          </cell>
          <cell r="B31" t="str">
            <v>EP052422@EXCH Pfd</v>
          </cell>
          <cell r="C31">
            <v>5.1559999999999995E-2</v>
          </cell>
          <cell r="D31">
            <v>4.4127E-2</v>
          </cell>
          <cell r="E31" t="str">
            <v>Qtrly</v>
          </cell>
          <cell r="F31">
            <v>45068</v>
          </cell>
        </row>
        <row r="32">
          <cell r="A32" t="str">
            <v>CGFPC</v>
          </cell>
          <cell r="B32" t="str">
            <v>EP059465@EXCH Pfd</v>
          </cell>
          <cell r="C32">
            <v>5.611E-2</v>
          </cell>
          <cell r="D32">
            <v>4.6186999999999999E-2</v>
          </cell>
          <cell r="E32" t="str">
            <v>Qtrly</v>
          </cell>
          <cell r="F32">
            <v>46167</v>
          </cell>
        </row>
        <row r="33">
          <cell r="A33" t="str">
            <v>IAGPD</v>
          </cell>
          <cell r="B33" t="str">
            <v>EP051945@EXCH Pfd</v>
          </cell>
          <cell r="C33">
            <v>4.6679999999999999E-2</v>
          </cell>
          <cell r="D33">
            <v>4.7369000000000001E-2</v>
          </cell>
          <cell r="E33" t="str">
            <v>Qtrly</v>
          </cell>
          <cell r="F33">
            <v>45092</v>
          </cell>
        </row>
        <row r="34">
          <cell r="A34" t="str">
            <v>GC1PA</v>
          </cell>
          <cell r="B34" t="str">
            <v>BM200756@EXCH Corp</v>
          </cell>
          <cell r="C34" t="e">
            <v>#VALUE!</v>
          </cell>
          <cell r="D34">
            <v>5.5999999999999994E-2</v>
          </cell>
          <cell r="E34" t="str">
            <v>S/A</v>
          </cell>
          <cell r="F34">
            <v>47756</v>
          </cell>
        </row>
        <row r="35">
          <cell r="A35" t="str">
            <v>KBCPA</v>
          </cell>
          <cell r="B35" t="str">
            <v>KBCAU 7 07/31/2020 Corp</v>
          </cell>
          <cell r="C35" t="e">
            <v>#VALUE!</v>
          </cell>
          <cell r="D35">
            <v>7.0000000000000007E-2</v>
          </cell>
          <cell r="E35" t="str">
            <v>Qtrly</v>
          </cell>
          <cell r="F35">
            <v>44043</v>
          </cell>
        </row>
        <row r="36">
          <cell r="A36" t="str">
            <v>MBLPC</v>
          </cell>
          <cell r="B36" t="str">
            <v>EP058611@EXCH Pfd</v>
          </cell>
          <cell r="C36">
            <v>4.9960000000000004E-2</v>
          </cell>
          <cell r="D36">
            <v>4.7137999999999999E-2</v>
          </cell>
          <cell r="E36" t="str">
            <v>Qtrly</v>
          </cell>
          <cell r="F36" t="str">
            <v>N/A</v>
          </cell>
        </row>
        <row r="37">
          <cell r="A37" t="str">
            <v>MQGPB</v>
          </cell>
          <cell r="B37" t="str">
            <v>EP049656@EXCH Pfd</v>
          </cell>
          <cell r="C37">
            <v>0.17352000000000001</v>
          </cell>
          <cell r="D37">
            <v>5.2805999999999999E-2</v>
          </cell>
          <cell r="E37" t="str">
            <v>S/A</v>
          </cell>
          <cell r="F37">
            <v>44272</v>
          </cell>
        </row>
        <row r="38">
          <cell r="A38" t="str">
            <v>MQGPC</v>
          </cell>
          <cell r="B38" t="str">
            <v>EP055279@EXCH Pfd</v>
          </cell>
          <cell r="C38">
            <v>4.8100000000000004E-2</v>
          </cell>
          <cell r="D38">
            <v>4.0369000000000002E-2</v>
          </cell>
          <cell r="E38" t="str">
            <v>Qtrly</v>
          </cell>
          <cell r="F38">
            <v>45642</v>
          </cell>
        </row>
        <row r="39">
          <cell r="A39" t="str">
            <v>MQGPD</v>
          </cell>
          <cell r="B39" t="str">
            <v>EP056779@EXCH Pfd</v>
          </cell>
          <cell r="C39">
            <v>4.9800000000000004E-2</v>
          </cell>
          <cell r="D39">
            <v>4.1849999999999998E-2</v>
          </cell>
          <cell r="E39" t="str">
            <v>Qtrly</v>
          </cell>
          <cell r="F39">
            <v>46275</v>
          </cell>
        </row>
        <row r="40">
          <cell r="A40" t="str">
            <v>MXUPA</v>
          </cell>
          <cell r="B40" t="str">
            <v>MXGAU Float PERP Pfd</v>
          </cell>
          <cell r="C40" t="e">
            <v>#VALUE!</v>
          </cell>
          <cell r="D40">
            <v>3.9100000000000003E-2</v>
          </cell>
          <cell r="E40" t="str">
            <v>Qtrly</v>
          </cell>
          <cell r="F40" t="str">
            <v>N/A</v>
          </cell>
        </row>
        <row r="41">
          <cell r="A41" t="str">
            <v>NABPB</v>
          </cell>
          <cell r="B41" t="str">
            <v>EP045117@EXCH Pfd</v>
          </cell>
          <cell r="C41" t="e">
            <v>#VALUE!</v>
          </cell>
          <cell r="D41" t="e">
            <v>#VALUE!</v>
          </cell>
          <cell r="E41" t="str">
            <v>Qtrly</v>
          </cell>
          <cell r="F41">
            <v>44182</v>
          </cell>
        </row>
        <row r="42">
          <cell r="A42" t="str">
            <v>NABPD</v>
          </cell>
          <cell r="B42" t="str">
            <v>EP050880@EXCH Pfd</v>
          </cell>
          <cell r="C42">
            <v>4.471E-2</v>
          </cell>
          <cell r="D42">
            <v>4.9699999999999994E-2</v>
          </cell>
          <cell r="E42" t="str">
            <v>Qtrly</v>
          </cell>
          <cell r="F42">
            <v>44749</v>
          </cell>
        </row>
        <row r="43">
          <cell r="A43" t="str">
            <v>NABPE</v>
          </cell>
          <cell r="B43" t="str">
            <v>AM439612@BVAL Corp</v>
          </cell>
          <cell r="C43">
            <v>1.83E-2</v>
          </cell>
          <cell r="D43">
            <v>2.2138000000000001E-2</v>
          </cell>
          <cell r="E43" t="str">
            <v>Qtrly</v>
          </cell>
          <cell r="F43">
            <v>45189</v>
          </cell>
        </row>
        <row r="44">
          <cell r="A44" t="str">
            <v>NABPF</v>
          </cell>
          <cell r="B44" t="str">
            <v>EP056749@EXCH Pfd</v>
          </cell>
          <cell r="C44">
            <v>4.8959999999999997E-2</v>
          </cell>
          <cell r="D44">
            <v>4.0141999999999997E-2</v>
          </cell>
          <cell r="E44" t="str">
            <v>Qtrly</v>
          </cell>
          <cell r="F44">
            <v>46190</v>
          </cell>
        </row>
        <row r="45">
          <cell r="A45" t="str">
            <v>NABPH</v>
          </cell>
          <cell r="B45" t="str">
            <v>EP059657@EXCH Pfd</v>
          </cell>
          <cell r="C45">
            <v>4.1059999999999999E-2</v>
          </cell>
          <cell r="D45">
            <v>3.5142E-2</v>
          </cell>
          <cell r="E45" t="str">
            <v>Qtrly</v>
          </cell>
          <cell r="F45">
            <v>46738</v>
          </cell>
        </row>
        <row r="46">
          <cell r="A46" t="str">
            <v>NACGA</v>
          </cell>
          <cell r="B46" t="str">
            <v>ZO722450@EXCH Corp</v>
          </cell>
          <cell r="C46">
            <v>4.1063999999999996E-2</v>
          </cell>
          <cell r="D46">
            <v>5.5E-2</v>
          </cell>
          <cell r="E46" t="str">
            <v>S/A</v>
          </cell>
          <cell r="F46">
            <v>45930</v>
          </cell>
        </row>
        <row r="47">
          <cell r="A47" t="str">
            <v>RHCPA</v>
          </cell>
          <cell r="B47" t="str">
            <v>RHCAU Float PERP pfd</v>
          </cell>
          <cell r="C47">
            <v>6.6360000000000002E-2</v>
          </cell>
          <cell r="D47">
            <v>1.9507999999999998E-2</v>
          </cell>
          <cell r="E47" t="str">
            <v>S/A</v>
          </cell>
          <cell r="F47" t="str">
            <v>N/A</v>
          </cell>
        </row>
        <row r="48">
          <cell r="A48" t="str">
            <v>SBKHB</v>
          </cell>
          <cell r="B48" t="str">
            <v>SUNAU 0 PERP Corp</v>
          </cell>
          <cell r="C48">
            <v>9.9279999999999993E-3</v>
          </cell>
          <cell r="D48">
            <v>7.6E-3</v>
          </cell>
          <cell r="E48" t="str">
            <v>Qtrly</v>
          </cell>
          <cell r="F48" t="str">
            <v>N/A</v>
          </cell>
        </row>
        <row r="49">
          <cell r="A49" t="str">
            <v>SUNPF</v>
          </cell>
          <cell r="B49" t="str">
            <v>EP052562@EXCH Pfd</v>
          </cell>
          <cell r="C49">
            <v>4.6740000000000004E-2</v>
          </cell>
          <cell r="D49">
            <v>4.1142000000000005E-2</v>
          </cell>
          <cell r="E49" t="str">
            <v>Qtrly</v>
          </cell>
          <cell r="F49">
            <v>44729</v>
          </cell>
        </row>
        <row r="50">
          <cell r="A50" t="str">
            <v>SUNPG</v>
          </cell>
          <cell r="B50" t="str">
            <v>Ep053909@EXCH Pfd</v>
          </cell>
          <cell r="C50">
            <v>4.7019999999999999E-2</v>
          </cell>
          <cell r="D50">
            <v>3.6642000000000001E-2</v>
          </cell>
          <cell r="E50" t="str">
            <v>Qtrly</v>
          </cell>
          <cell r="F50">
            <v>45460</v>
          </cell>
        </row>
        <row r="51">
          <cell r="A51" t="str">
            <v>SUNPH</v>
          </cell>
          <cell r="B51" t="str">
            <v>EP058119@EXCH Pfd</v>
          </cell>
          <cell r="C51">
            <v>5.0839999999999996E-2</v>
          </cell>
          <cell r="D51">
            <v>3.0141999999999999E-2</v>
          </cell>
          <cell r="E51" t="str">
            <v>Qtrly</v>
          </cell>
          <cell r="F51">
            <v>46190</v>
          </cell>
        </row>
        <row r="52">
          <cell r="A52" t="str">
            <v>URFPA</v>
          </cell>
          <cell r="B52" t="str">
            <v>URFAU 6.25 PERP pfd</v>
          </cell>
          <cell r="C52">
            <v>0.13295999999999999</v>
          </cell>
          <cell r="D52">
            <v>6.25E-2</v>
          </cell>
          <cell r="E52" t="str">
            <v>S/A</v>
          </cell>
          <cell r="F52">
            <v>44927</v>
          </cell>
        </row>
        <row r="53">
          <cell r="A53" t="str">
            <v>WBCPE</v>
          </cell>
          <cell r="B53" t="str">
            <v>EP046008@EXCH Pfd</v>
          </cell>
          <cell r="C53">
            <v>4.4030000000000007E-2</v>
          </cell>
          <cell r="D53">
            <v>3.0600000000000002E-2</v>
          </cell>
          <cell r="E53" t="str">
            <v>Qtrly</v>
          </cell>
          <cell r="F53">
            <v>44827</v>
          </cell>
        </row>
        <row r="54">
          <cell r="A54" t="str">
            <v>WBCPF</v>
          </cell>
          <cell r="B54" t="str">
            <v>EP049115@EXCH Pfd</v>
          </cell>
          <cell r="C54">
            <v>7.1190000000000003E-2</v>
          </cell>
          <cell r="D54">
            <v>4.0114000000000004E-2</v>
          </cell>
          <cell r="E54" t="str">
            <v>Qtrly</v>
          </cell>
          <cell r="F54">
            <v>44277</v>
          </cell>
        </row>
        <row r="55">
          <cell r="A55" t="str">
            <v>WBCPG</v>
          </cell>
          <cell r="B55" t="str">
            <v>EP050801@EXCH Pfd</v>
          </cell>
          <cell r="C55">
            <v>4.6089999999999999E-2</v>
          </cell>
          <cell r="D55">
            <v>4.9100000000000005E-2</v>
          </cell>
          <cell r="E55" t="str">
            <v>Qtrly</v>
          </cell>
          <cell r="F55">
            <v>44550</v>
          </cell>
        </row>
        <row r="56">
          <cell r="A56" t="str">
            <v>WBCPI</v>
          </cell>
          <cell r="B56" t="str">
            <v>EP056431@EXCH Pfd</v>
          </cell>
          <cell r="C56">
            <v>4.6530000000000002E-2</v>
          </cell>
          <cell r="D56">
            <v>3.7149999999999996E-2</v>
          </cell>
          <cell r="E56" t="str">
            <v>Qtrly</v>
          </cell>
          <cell r="F56">
            <v>45504</v>
          </cell>
        </row>
        <row r="57">
          <cell r="A57" t="str">
            <v>WBCPH</v>
          </cell>
          <cell r="B57" t="str">
            <v>EP054833@EXCH Pfd</v>
          </cell>
          <cell r="C57">
            <v>4.7169999999999997E-2</v>
          </cell>
          <cell r="D57">
            <v>3.2113999999999997E-2</v>
          </cell>
          <cell r="E57" t="str">
            <v>Qtrly</v>
          </cell>
          <cell r="F57">
            <v>45922</v>
          </cell>
        </row>
        <row r="58">
          <cell r="A58" t="str">
            <v>WBCPJ</v>
          </cell>
          <cell r="B58" t="str">
            <v>EP059606@EXCH Pfd</v>
          </cell>
          <cell r="C58">
            <v>3.8679999999999999E-2</v>
          </cell>
          <cell r="D58">
            <v>3.4166000000000002E-2</v>
          </cell>
          <cell r="E58" t="str">
            <v>Qtrly</v>
          </cell>
          <cell r="F58">
            <v>46468</v>
          </cell>
        </row>
        <row r="59">
          <cell r="A59" t="str">
            <v>WHFPB</v>
          </cell>
          <cell r="B59" t="str">
            <v>EP042549@EXCH Pfd</v>
          </cell>
          <cell r="C59">
            <v>5.6090000000000001E-2</v>
          </cell>
          <cell r="D59">
            <v>0</v>
          </cell>
          <cell r="E59" t="str">
            <v>S/A</v>
          </cell>
          <cell r="F59">
            <v>44530</v>
          </cell>
        </row>
        <row r="60">
          <cell r="A60" t="str">
            <v>AYUHC</v>
          </cell>
          <cell r="B60" t="str">
            <v>ZR744453@BVAL Corp</v>
          </cell>
          <cell r="C60">
            <v>3.0262999999999998E-2</v>
          </cell>
          <cell r="D60">
            <v>2.0100000000000003E-2</v>
          </cell>
          <cell r="E60" t="str">
            <v>Qtrly</v>
          </cell>
          <cell r="F60">
            <v>45641</v>
          </cell>
        </row>
        <row r="61">
          <cell r="A61" t="str">
            <v>AYUHD</v>
          </cell>
          <cell r="B61" t="str">
            <v>ZR744342@BVAL Corp</v>
          </cell>
          <cell r="C61">
            <v>3.4629E-2</v>
          </cell>
          <cell r="D61">
            <v>2.1600000000000001E-2</v>
          </cell>
          <cell r="E61" t="str">
            <v>Qtrly</v>
          </cell>
          <cell r="F61">
            <v>46371</v>
          </cell>
        </row>
        <row r="62">
          <cell r="A62" t="str">
            <v>MVTHA</v>
          </cell>
          <cell r="B62" t="str">
            <v>MVTAU 8 07/10/2021 Corp</v>
          </cell>
          <cell r="C62">
            <v>5.9074000000000002E-2</v>
          </cell>
          <cell r="D62">
            <v>0.08</v>
          </cell>
          <cell r="E62" t="str">
            <v>S/A</v>
          </cell>
          <cell r="F62">
            <v>44387</v>
          </cell>
        </row>
        <row r="63">
          <cell r="A63" t="str">
            <v>PPCHA</v>
          </cell>
          <cell r="B63" t="str">
            <v>PPCAU 7.5 06/07/2021 Corp</v>
          </cell>
          <cell r="C63">
            <v>5.5756E-2</v>
          </cell>
          <cell r="D63">
            <v>7.4999999999999997E-2</v>
          </cell>
          <cell r="E63" t="str">
            <v>S/A</v>
          </cell>
          <cell r="F63">
            <v>44354</v>
          </cell>
        </row>
        <row r="64">
          <cell r="A64" t="str">
            <v>URFHC</v>
          </cell>
          <cell r="B64" t="str">
            <v>EK639386@BVAL Corp</v>
          </cell>
          <cell r="C64" t="e">
            <v>#VALUE!</v>
          </cell>
          <cell r="D64">
            <v>7.7499999999999999E-2</v>
          </cell>
          <cell r="E64" t="str">
            <v>Qtrly</v>
          </cell>
          <cell r="F64">
            <v>44554</v>
          </cell>
        </row>
        <row r="65">
          <cell r="A65" t="str">
            <v>OBLHA</v>
          </cell>
          <cell r="B65" t="str">
            <v>EK172530@BVAL Corp</v>
          </cell>
          <cell r="C65" t="e">
            <v>#VALUE!</v>
          </cell>
          <cell r="D65">
            <v>4.2099999999999999E-2</v>
          </cell>
          <cell r="E65" t="str">
            <v>Qtrly</v>
          </cell>
          <cell r="F65">
            <v>44917</v>
          </cell>
        </row>
        <row r="66">
          <cell r="A66" t="str">
            <v>PPCHB</v>
          </cell>
          <cell r="B66" t="str">
            <v>PPCAU 0 10/05/2022 Corp</v>
          </cell>
          <cell r="C66">
            <v>5.1199000000000001E-2</v>
          </cell>
          <cell r="D66">
            <v>4.6664000000000004E-2</v>
          </cell>
          <cell r="E66" t="str">
            <v>Qtrly</v>
          </cell>
          <cell r="F66">
            <v>44839</v>
          </cell>
        </row>
        <row r="67">
          <cell r="A67" t="str">
            <v>Add new AGBs from here</v>
          </cell>
        </row>
        <row r="68">
          <cell r="A68" t="str">
            <v>GSBI21</v>
          </cell>
          <cell r="B68" t="str">
            <v>EJ677358@BVAL Corp</v>
          </cell>
          <cell r="C68">
            <v>3.7600000000000003E-4</v>
          </cell>
          <cell r="D68">
            <v>5.7500000000000002E-2</v>
          </cell>
          <cell r="E68" t="str">
            <v>S/A</v>
          </cell>
          <cell r="F68">
            <v>44331</v>
          </cell>
        </row>
        <row r="69">
          <cell r="A69" t="str">
            <v>GSBW21</v>
          </cell>
          <cell r="B69" t="str">
            <v>AM170860@BVAL Corp</v>
          </cell>
          <cell r="C69">
            <v>4.5800000000000002E-4</v>
          </cell>
          <cell r="D69">
            <v>0.02</v>
          </cell>
          <cell r="E69" t="str">
            <v>S/A</v>
          </cell>
          <cell r="F69">
            <v>44551</v>
          </cell>
        </row>
        <row r="70">
          <cell r="A70" t="str">
            <v>GSBM22</v>
          </cell>
          <cell r="B70" t="str">
            <v>EJ677668@BVAL Corp</v>
          </cell>
          <cell r="C70">
            <v>8.5500000000000007E-4</v>
          </cell>
          <cell r="D70">
            <v>5.7500000000000002E-2</v>
          </cell>
          <cell r="E70" t="str">
            <v>S/A</v>
          </cell>
          <cell r="F70">
            <v>44757</v>
          </cell>
        </row>
        <row r="71">
          <cell r="A71" t="str">
            <v>GSBU22</v>
          </cell>
          <cell r="B71" t="str">
            <v>AP442934@BVAL Corp</v>
          </cell>
          <cell r="C71">
            <v>9.8799999999999995E-4</v>
          </cell>
          <cell r="D71">
            <v>2.2499999999999999E-2</v>
          </cell>
          <cell r="E71" t="str">
            <v>S/A</v>
          </cell>
          <cell r="F71">
            <v>44886</v>
          </cell>
        </row>
        <row r="72">
          <cell r="A72" t="str">
            <v>GSBG23</v>
          </cell>
          <cell r="B72" t="str">
            <v>EJ677703@BVAL Corp</v>
          </cell>
          <cell r="C72">
            <v>1.1130000000000001E-3</v>
          </cell>
          <cell r="D72">
            <v>5.5E-2</v>
          </cell>
          <cell r="E72" t="str">
            <v>S/A</v>
          </cell>
          <cell r="F72">
            <v>45037</v>
          </cell>
        </row>
        <row r="73">
          <cell r="A73" t="str">
            <v>GSBG24</v>
          </cell>
          <cell r="B73" t="str">
            <v>ACGBET 2.75 04/21/2024 Govt</v>
          </cell>
          <cell r="C73">
            <v>1.134E-3</v>
          </cell>
          <cell r="D73">
            <v>2.75E-2</v>
          </cell>
          <cell r="E73" t="str">
            <v>S/A</v>
          </cell>
          <cell r="F73">
            <v>45403</v>
          </cell>
        </row>
        <row r="74">
          <cell r="A74" t="str">
            <v>GSBU24</v>
          </cell>
          <cell r="B74" t="str">
            <v>BH786794@BVAL Corp</v>
          </cell>
          <cell r="C74">
            <v>4.4869999999999997E-3</v>
          </cell>
          <cell r="D74">
            <v>2.5000000000000001E-3</v>
          </cell>
          <cell r="E74" t="str">
            <v>S/A</v>
          </cell>
          <cell r="F74">
            <v>45617</v>
          </cell>
        </row>
        <row r="75">
          <cell r="A75" t="str">
            <v>GSBG25</v>
          </cell>
          <cell r="B75" t="str">
            <v>ACGBET 3.25 04/21/2025 Govt</v>
          </cell>
          <cell r="C75">
            <v>5.8120000000000003E-3</v>
          </cell>
          <cell r="D75">
            <v>3.2500000000000001E-2</v>
          </cell>
          <cell r="E75" t="str">
            <v>S/A</v>
          </cell>
          <cell r="F75">
            <v>45768</v>
          </cell>
        </row>
        <row r="76">
          <cell r="A76" t="str">
            <v>GSBU25</v>
          </cell>
          <cell r="B76" t="str">
            <v>BK497459@BVAL Corp</v>
          </cell>
          <cell r="C76">
            <v>7.437E-3</v>
          </cell>
          <cell r="D76">
            <v>2.5000000000000001E-3</v>
          </cell>
          <cell r="E76" t="str">
            <v>S/A</v>
          </cell>
          <cell r="F76">
            <v>45982</v>
          </cell>
        </row>
        <row r="77">
          <cell r="A77" t="str">
            <v>GSBG26</v>
          </cell>
          <cell r="B77" t="str">
            <v>EK115084@BVAL Corp</v>
          </cell>
          <cell r="C77">
            <v>8.3750000000000005E-3</v>
          </cell>
          <cell r="D77">
            <v>4.2500000000000003E-2</v>
          </cell>
          <cell r="E77" t="str">
            <v>S/A</v>
          </cell>
          <cell r="F77">
            <v>46133</v>
          </cell>
        </row>
        <row r="78">
          <cell r="A78" t="str">
            <v>GSBQ26</v>
          </cell>
          <cell r="B78" t="str">
            <v>ZO583399@BVAL Corp</v>
          </cell>
          <cell r="C78">
            <v>9.8499999999999994E-3</v>
          </cell>
          <cell r="D78">
            <v>5.0000000000000001E-3</v>
          </cell>
          <cell r="E78" t="str">
            <v>S/A</v>
          </cell>
          <cell r="F78">
            <v>46286</v>
          </cell>
        </row>
        <row r="79">
          <cell r="A79" t="str">
            <v>GSBG27</v>
          </cell>
          <cell r="B79" t="str">
            <v>EJ677723@BVAL Corp</v>
          </cell>
          <cell r="C79">
            <v>1.1625000000000002E-2</v>
          </cell>
          <cell r="D79">
            <v>4.7500000000000001E-2</v>
          </cell>
          <cell r="E79" t="str">
            <v>S/A</v>
          </cell>
          <cell r="F79">
            <v>46498</v>
          </cell>
        </row>
        <row r="80">
          <cell r="A80" t="str">
            <v>GSBU27</v>
          </cell>
          <cell r="B80" t="str">
            <v>JV719311@BVAL Corp</v>
          </cell>
          <cell r="C80">
            <v>1.315E-2</v>
          </cell>
          <cell r="D80">
            <v>2.75E-2</v>
          </cell>
          <cell r="E80" t="str">
            <v>S/A</v>
          </cell>
          <cell r="F80">
            <v>46712</v>
          </cell>
        </row>
        <row r="81">
          <cell r="A81" t="str">
            <v>GSBI28</v>
          </cell>
          <cell r="B81" t="str">
            <v>LW075334@BVAL Corp</v>
          </cell>
          <cell r="C81">
            <v>1.4437999999999999E-2</v>
          </cell>
          <cell r="D81">
            <v>2.2499999999999999E-2</v>
          </cell>
          <cell r="E81" t="str">
            <v>S/A</v>
          </cell>
          <cell r="F81">
            <v>46894</v>
          </cell>
        </row>
        <row r="82">
          <cell r="A82" t="str">
            <v>GSBU28</v>
          </cell>
          <cell r="B82" t="str">
            <v>AM564773@BVAL Corp</v>
          </cell>
          <cell r="C82">
            <v>1.5138E-2</v>
          </cell>
          <cell r="D82">
            <v>2.75E-2</v>
          </cell>
          <cell r="E82" t="str">
            <v>S/A</v>
          </cell>
          <cell r="F82">
            <v>47078</v>
          </cell>
        </row>
        <row r="83">
          <cell r="A83" t="str">
            <v>GSBG29</v>
          </cell>
          <cell r="B83" t="str">
            <v>AM564773@BVAL Corp</v>
          </cell>
          <cell r="C83">
            <v>1.5904999999999999E-2</v>
          </cell>
          <cell r="D83">
            <v>2.75E-2</v>
          </cell>
          <cell r="E83" t="str">
            <v>S/A</v>
          </cell>
          <cell r="F83">
            <v>47229</v>
          </cell>
        </row>
        <row r="84">
          <cell r="A84" t="str">
            <v>GSBU29</v>
          </cell>
          <cell r="B84" t="str">
            <v>AQ782454@BVAL Corp</v>
          </cell>
          <cell r="C84">
            <v>1.6865000000000002E-2</v>
          </cell>
          <cell r="D84">
            <v>2.75E-2</v>
          </cell>
          <cell r="E84" t="str">
            <v>S/A</v>
          </cell>
          <cell r="F84">
            <v>47443</v>
          </cell>
        </row>
        <row r="85">
          <cell r="A85" t="str">
            <v>GSBI41</v>
          </cell>
          <cell r="B85" t="str">
            <v>AT611531@BVAL Corp</v>
          </cell>
          <cell r="C85">
            <v>2.6779999999999998E-2</v>
          </cell>
          <cell r="D85">
            <v>2.75E-2</v>
          </cell>
          <cell r="E85" t="str">
            <v>S/A</v>
          </cell>
          <cell r="F85">
            <v>51642</v>
          </cell>
        </row>
        <row r="86">
          <cell r="A86" t="str">
            <v>GSBI30</v>
          </cell>
          <cell r="B86" t="str">
            <v>AS904988@BVAL Corp</v>
          </cell>
          <cell r="C86">
            <v>1.7675E-2</v>
          </cell>
          <cell r="D86">
            <v>2.5000000000000001E-2</v>
          </cell>
          <cell r="E86" t="str">
            <v>S/A</v>
          </cell>
          <cell r="F86">
            <v>47624</v>
          </cell>
        </row>
        <row r="87">
          <cell r="A87" t="str">
            <v>GSBW30</v>
          </cell>
          <cell r="B87" t="str">
            <v>BJ444170@BVAL Corp</v>
          </cell>
          <cell r="C87">
            <v>1.8710000000000001E-2</v>
          </cell>
          <cell r="D87">
            <v>0.01</v>
          </cell>
          <cell r="E87" t="str">
            <v>S/A</v>
          </cell>
          <cell r="F87">
            <v>47838</v>
          </cell>
        </row>
        <row r="88">
          <cell r="A88" t="str">
            <v>GSBK31</v>
          </cell>
          <cell r="B88" t="str">
            <v>ZS844507@BVAL Corp</v>
          </cell>
          <cell r="C88">
            <v>1.9122E-2</v>
          </cell>
          <cell r="D88">
            <v>1.4999999999999999E-2</v>
          </cell>
          <cell r="E88" t="str">
            <v>S/A</v>
          </cell>
          <cell r="F88">
            <v>48020</v>
          </cell>
        </row>
        <row r="89">
          <cell r="A89" t="str">
            <v>GSBU31</v>
          </cell>
          <cell r="B89" t="str">
            <v>ZO174155@BVAL Corp</v>
          </cell>
          <cell r="C89">
            <v>1.9705E-2</v>
          </cell>
          <cell r="D89">
            <v>0.01</v>
          </cell>
          <cell r="E89" t="str">
            <v>S/A</v>
          </cell>
          <cell r="F89">
            <v>48173</v>
          </cell>
        </row>
        <row r="90">
          <cell r="A90" t="str">
            <v>GSBI32</v>
          </cell>
          <cell r="B90" t="str">
            <v>ZP562505@BVAL Corp</v>
          </cell>
          <cell r="C90">
            <v>2.0019999999999996E-2</v>
          </cell>
          <cell r="D90">
            <v>1.2500000000000001E-2</v>
          </cell>
          <cell r="E90" t="str">
            <v>S/A</v>
          </cell>
          <cell r="F90">
            <v>48355</v>
          </cell>
        </row>
        <row r="91">
          <cell r="A91" t="str">
            <v>GSBG33</v>
          </cell>
          <cell r="B91" t="str">
            <v>EJ944087@BVAL Corp</v>
          </cell>
          <cell r="C91">
            <v>2.0320000000000001E-2</v>
          </cell>
          <cell r="D91">
            <v>4.4999999999999998E-2</v>
          </cell>
          <cell r="E91" t="str">
            <v>S/A</v>
          </cell>
          <cell r="F91">
            <v>48690</v>
          </cell>
        </row>
        <row r="92">
          <cell r="A92" t="str">
            <v>GSBK35</v>
          </cell>
          <cell r="B92" t="str">
            <v>EK823815@BVAL Corp</v>
          </cell>
          <cell r="C92">
            <v>2.2712E-2</v>
          </cell>
          <cell r="D92">
            <v>2.75E-2</v>
          </cell>
          <cell r="E92" t="str">
            <v>S/A</v>
          </cell>
          <cell r="F92">
            <v>49481</v>
          </cell>
        </row>
        <row r="93">
          <cell r="A93" t="str">
            <v>GSBG37</v>
          </cell>
          <cell r="B93" t="str">
            <v>EK545078@BVAL Corp</v>
          </cell>
          <cell r="C93">
            <v>2.4065E-2</v>
          </cell>
          <cell r="D93">
            <v>3.7499999999999999E-2</v>
          </cell>
          <cell r="E93" t="str">
            <v>S/A</v>
          </cell>
          <cell r="F93">
            <v>50151</v>
          </cell>
        </row>
        <row r="94">
          <cell r="A94" t="str">
            <v>GSBK39</v>
          </cell>
          <cell r="B94" t="str">
            <v>QJ175585@BVAL Corp</v>
          </cell>
          <cell r="C94">
            <v>2.5634999999999998E-2</v>
          </cell>
          <cell r="D94">
            <v>3.2500000000000001E-2</v>
          </cell>
          <cell r="E94" t="str">
            <v>S/A</v>
          </cell>
          <cell r="F94">
            <v>50942</v>
          </cell>
        </row>
        <row r="95">
          <cell r="A95" t="str">
            <v>GSBE47</v>
          </cell>
          <cell r="B95" t="str">
            <v>QZ854255@BVAL Corp</v>
          </cell>
          <cell r="C95">
            <v>2.8300000000000002E-2</v>
          </cell>
          <cell r="D95">
            <v>0.03</v>
          </cell>
          <cell r="E95" t="str">
            <v>S/A</v>
          </cell>
          <cell r="F95">
            <v>53772</v>
          </cell>
        </row>
        <row r="96">
          <cell r="A96" t="str">
            <v>GSBK51</v>
          </cell>
          <cell r="B96" t="str">
            <v>BK663216@BVAL Corp</v>
          </cell>
          <cell r="C96">
            <v>2.895E-2</v>
          </cell>
          <cell r="D96">
            <v>1.7500000000000002E-2</v>
          </cell>
          <cell r="E96" t="str">
            <v>S/A</v>
          </cell>
          <cell r="F96">
            <v>55325</v>
          </cell>
        </row>
        <row r="97">
          <cell r="A97" t="str">
            <v>GSIC22</v>
          </cell>
          <cell r="B97" t="str">
            <v>EJ677798@BVAL Corp</v>
          </cell>
          <cell r="C97">
            <v>-2.4464E-2</v>
          </cell>
          <cell r="D97">
            <v>1.2500000000000001E-2</v>
          </cell>
          <cell r="E97" t="str">
            <v>Qtrly</v>
          </cell>
          <cell r="F97">
            <v>44613</v>
          </cell>
        </row>
        <row r="98">
          <cell r="A98" t="str">
            <v>GSIQ25</v>
          </cell>
          <cell r="B98" t="str">
            <v>ACGBET 3 09/20/2025 Govt</v>
          </cell>
          <cell r="C98">
            <v>-1.1957000000000001E-2</v>
          </cell>
          <cell r="D98">
            <v>0.03</v>
          </cell>
          <cell r="E98" t="str">
            <v>Qtrly</v>
          </cell>
          <cell r="F98">
            <v>45920</v>
          </cell>
        </row>
        <row r="99">
          <cell r="A99" t="str">
            <v>GSIU27</v>
          </cell>
          <cell r="B99" t="str">
            <v>ACGBET 0.75 11/21/2027 REGS Corp</v>
          </cell>
          <cell r="C99">
            <v>-6.045E-3</v>
          </cell>
          <cell r="D99">
            <v>7.4999999999999997E-3</v>
          </cell>
          <cell r="E99" t="str">
            <v>Qtrly</v>
          </cell>
          <cell r="F99">
            <v>46712</v>
          </cell>
        </row>
        <row r="100">
          <cell r="A100" t="str">
            <v>GSIQ30</v>
          </cell>
          <cell r="B100" t="str">
            <v>ACGBET 2.5 09/20/2030 Corp</v>
          </cell>
          <cell r="C100">
            <v>-1.325E-3</v>
          </cell>
          <cell r="D100">
            <v>2.5000000000000001E-2</v>
          </cell>
          <cell r="E100" t="str">
            <v>Qtrly</v>
          </cell>
          <cell r="F100">
            <v>47746</v>
          </cell>
        </row>
        <row r="101">
          <cell r="A101" t="str">
            <v>GSIO35</v>
          </cell>
          <cell r="B101" t="str">
            <v>ACGBET 2 08/21/2035 Corp</v>
          </cell>
          <cell r="C101">
            <v>2.4169999999999999E-3</v>
          </cell>
          <cell r="D101">
            <v>0.02</v>
          </cell>
          <cell r="E101" t="str">
            <v>Qtrly</v>
          </cell>
          <cell r="F101">
            <v>49542</v>
          </cell>
        </row>
        <row r="102">
          <cell r="A102" t="str">
            <v>GSIC50</v>
          </cell>
          <cell r="B102" t="str">
            <v>ACGBET 1 02/21/2050 Govt</v>
          </cell>
          <cell r="C102">
            <v>6.7420000000000006E-3</v>
          </cell>
          <cell r="D102">
            <v>0.01</v>
          </cell>
          <cell r="E102" t="str">
            <v>Qtrly</v>
          </cell>
          <cell r="F102">
            <v>54840</v>
          </cell>
        </row>
        <row r="103">
          <cell r="A103" t="str">
            <v>GSIO40</v>
          </cell>
          <cell r="B103" t="str">
            <v>ACGBET 1.25 08/21/2040 REGS Corp</v>
          </cell>
          <cell r="C103">
            <v>4.8249999999999994E-3</v>
          </cell>
          <cell r="D103">
            <v>1.2500000000000001E-2</v>
          </cell>
          <cell r="E103" t="str">
            <v>Qtrly</v>
          </cell>
          <cell r="F103">
            <v>51369</v>
          </cell>
        </row>
      </sheetData>
      <sheetData sheetId="13"/>
      <sheetData sheetId="14">
        <row r="2">
          <cell r="A2" t="str">
            <v>MVTHA</v>
          </cell>
          <cell r="B2" t="str">
            <v>Corporate Bonds - Fixed Rate</v>
          </cell>
          <cell r="C2" t="str">
            <v>Mercantile Investment Company Ltd</v>
          </cell>
          <cell r="D2" t="str">
            <v>Bond 8.00% 10-07-21 Semi Sub</v>
          </cell>
          <cell r="E2">
            <v>22754874</v>
          </cell>
          <cell r="F2">
            <v>72027</v>
          </cell>
          <cell r="G2">
            <v>6</v>
          </cell>
          <cell r="H2">
            <v>706</v>
          </cell>
          <cell r="I2">
            <v>44387</v>
          </cell>
          <cell r="J2">
            <v>0.08</v>
          </cell>
          <cell r="K2" t="str">
            <v>S/A</v>
          </cell>
          <cell r="L2" t="str">
            <v/>
          </cell>
          <cell r="M2" t="str">
            <v/>
          </cell>
        </row>
        <row r="3">
          <cell r="A3" t="str">
            <v>PPCHA</v>
          </cell>
          <cell r="B3" t="str">
            <v>Corporate Bonds - Fixed Rate</v>
          </cell>
          <cell r="C3" t="str">
            <v>Peet Limited</v>
          </cell>
          <cell r="D3" t="str">
            <v>Simple Bond 7.50% Semi 07-06-21</v>
          </cell>
          <cell r="E3">
            <v>101800000</v>
          </cell>
          <cell r="F3">
            <v>1054441.8999999999</v>
          </cell>
          <cell r="G3">
            <v>46</v>
          </cell>
          <cell r="H3">
            <v>10332</v>
          </cell>
          <cell r="I3">
            <v>44354</v>
          </cell>
          <cell r="J3">
            <v>7.4999999999999997E-2</v>
          </cell>
          <cell r="K3" t="str">
            <v>S/A</v>
          </cell>
          <cell r="L3" t="str">
            <v/>
          </cell>
          <cell r="M3" t="str">
            <v/>
          </cell>
        </row>
        <row r="4">
          <cell r="A4" t="str">
            <v>URFHC</v>
          </cell>
          <cell r="B4" t="str">
            <v>Corporate Bonds - Fixed Rate</v>
          </cell>
          <cell r="C4" t="str">
            <v>US Masters Residential Property Fund</v>
          </cell>
          <cell r="D4" t="str">
            <v>Bond 7.75% 24-12-21 Qly Red T-12-19</v>
          </cell>
          <cell r="E4">
            <v>17641750</v>
          </cell>
          <cell r="F4">
            <v>192459.76900000003</v>
          </cell>
          <cell r="G4">
            <v>42</v>
          </cell>
          <cell r="H4">
            <v>19049</v>
          </cell>
          <cell r="I4">
            <v>44554</v>
          </cell>
          <cell r="J4">
            <v>7.7499999999999999E-2</v>
          </cell>
          <cell r="K4" t="str">
            <v>Qtrly</v>
          </cell>
          <cell r="L4">
            <v>44277</v>
          </cell>
          <cell r="M4">
            <v>44286</v>
          </cell>
        </row>
        <row r="5">
          <cell r="A5" t="str">
            <v>AYUHC</v>
          </cell>
          <cell r="B5" t="str">
            <v>Corporate Bonds - Floating Rate</v>
          </cell>
          <cell r="C5" t="str">
            <v>Australian Unity Limited</v>
          </cell>
          <cell r="D5" t="str">
            <v>Simple Bond 3-Bbsw+2.00% 15-12-24</v>
          </cell>
          <cell r="E5">
            <v>113236402.40000001</v>
          </cell>
          <cell r="F5">
            <v>1469663.3800000001</v>
          </cell>
          <cell r="G5">
            <v>45</v>
          </cell>
          <cell r="H5">
            <v>14882</v>
          </cell>
          <cell r="I5">
            <v>45641</v>
          </cell>
          <cell r="J5">
            <v>2.0100000000000003E-2</v>
          </cell>
          <cell r="K5" t="str">
            <v>Qtrly</v>
          </cell>
          <cell r="L5">
            <v>44287</v>
          </cell>
          <cell r="M5">
            <v>44300</v>
          </cell>
        </row>
        <row r="6">
          <cell r="A6" t="str">
            <v>AYUHD</v>
          </cell>
          <cell r="B6" t="str">
            <v>Corporate Bonds - Floating Rate</v>
          </cell>
          <cell r="C6" t="str">
            <v>Australian Unity Limited</v>
          </cell>
          <cell r="D6" t="str">
            <v>Simple Bond 3-Bbsw+2.15% 15-12-26</v>
          </cell>
          <cell r="E6">
            <v>202032000</v>
          </cell>
          <cell r="F6">
            <v>1586001.95</v>
          </cell>
          <cell r="G6">
            <v>71</v>
          </cell>
          <cell r="H6">
            <v>16146</v>
          </cell>
          <cell r="I6">
            <v>46371</v>
          </cell>
          <cell r="J6">
            <v>2.1600000000000001E-2</v>
          </cell>
          <cell r="K6" t="str">
            <v>Qtrly</v>
          </cell>
          <cell r="L6">
            <v>44287</v>
          </cell>
          <cell r="M6">
            <v>44300</v>
          </cell>
        </row>
        <row r="7">
          <cell r="A7" t="str">
            <v>OBLHA</v>
          </cell>
          <cell r="B7" t="str">
            <v>Corporate Bonds - Floating Rate</v>
          </cell>
          <cell r="C7" t="str">
            <v>Omni Bridgeway Limited</v>
          </cell>
          <cell r="D7" t="str">
            <v>Bond 3-Bbsw+4.20% 22-12-22 Sec Step T-01-22</v>
          </cell>
          <cell r="E7">
            <v>76076000</v>
          </cell>
          <cell r="F7">
            <v>590655.42399999988</v>
          </cell>
          <cell r="G7">
            <v>46</v>
          </cell>
          <cell r="H7">
            <v>5893</v>
          </cell>
          <cell r="I7">
            <v>44917</v>
          </cell>
          <cell r="J7">
            <v>4.2099999999999999E-2</v>
          </cell>
          <cell r="K7" t="str">
            <v>Qtrly</v>
          </cell>
          <cell r="L7">
            <v>44285</v>
          </cell>
          <cell r="M7">
            <v>44294</v>
          </cell>
        </row>
        <row r="8">
          <cell r="A8" t="str">
            <v>PPCHB</v>
          </cell>
          <cell r="B8" t="str">
            <v>Corporate Bonds - Floating Rate</v>
          </cell>
          <cell r="C8" t="str">
            <v>Peet Limited</v>
          </cell>
          <cell r="D8" t="str">
            <v>Simple Bond 3-Bbsw+4.65% 05-10-22</v>
          </cell>
          <cell r="E8">
            <v>50875000</v>
          </cell>
          <cell r="F8">
            <v>277477.25</v>
          </cell>
          <cell r="G8">
            <v>17</v>
          </cell>
          <cell r="H8">
            <v>2770</v>
          </cell>
          <cell r="I8">
            <v>44839</v>
          </cell>
          <cell r="J8">
            <v>4.6664000000000004E-2</v>
          </cell>
          <cell r="K8" t="str">
            <v>Qtrly</v>
          </cell>
          <cell r="L8">
            <v>44281</v>
          </cell>
          <cell r="M8">
            <v>44292</v>
          </cell>
        </row>
        <row r="9">
          <cell r="A9" t="str">
            <v>GSBI21</v>
          </cell>
          <cell r="B9" t="str">
            <v>Government Bonds - Fixed Rate</v>
          </cell>
          <cell r="C9" t="str">
            <v>Australian Government Treasury Bonds</v>
          </cell>
          <cell r="D9" t="str">
            <v>Treasury Bond 5.75% 15-05-21 Semi</v>
          </cell>
          <cell r="E9">
            <v>67407354.599999994</v>
          </cell>
          <cell r="F9">
            <v>3689209.23</v>
          </cell>
          <cell r="G9">
            <v>38</v>
          </cell>
          <cell r="H9">
            <v>35870</v>
          </cell>
          <cell r="I9">
            <v>44331</v>
          </cell>
          <cell r="J9">
            <v>5.7500000000000002E-2</v>
          </cell>
          <cell r="K9" t="str">
            <v>S/A</v>
          </cell>
          <cell r="L9">
            <v>44322</v>
          </cell>
          <cell r="M9">
            <v>44333</v>
          </cell>
        </row>
        <row r="10">
          <cell r="A10" t="str">
            <v>GSBW21</v>
          </cell>
          <cell r="B10" t="str">
            <v>Government Bonds - Fixed Rate</v>
          </cell>
          <cell r="C10" t="str">
            <v>Australian Government Treasury Bonds</v>
          </cell>
          <cell r="D10" t="str">
            <v>Treasury Bond 2.00% 21-12-21 Semi</v>
          </cell>
          <cell r="E10">
            <v>35210700</v>
          </cell>
          <cell r="F10">
            <v>206561.5</v>
          </cell>
          <cell r="G10">
            <v>3</v>
          </cell>
          <cell r="H10">
            <v>2025</v>
          </cell>
          <cell r="I10">
            <v>44551</v>
          </cell>
          <cell r="J10">
            <v>0.02</v>
          </cell>
          <cell r="K10" t="str">
            <v>S/A</v>
          </cell>
          <cell r="L10">
            <v>44357</v>
          </cell>
          <cell r="M10">
            <v>44368</v>
          </cell>
        </row>
        <row r="11">
          <cell r="A11" t="str">
            <v>GSBM22</v>
          </cell>
          <cell r="B11" t="str">
            <v>Government Bonds - Fixed Rate</v>
          </cell>
          <cell r="C11" t="str">
            <v>Australian Government Treasury Bonds</v>
          </cell>
          <cell r="D11" t="str">
            <v>Treasury Bond 5.75% 15-07-22 Semi</v>
          </cell>
          <cell r="E11">
            <v>38833147.850000001</v>
          </cell>
          <cell r="F11">
            <v>2447713.6659999997</v>
          </cell>
          <cell r="G11">
            <v>96</v>
          </cell>
          <cell r="H11">
            <v>22516</v>
          </cell>
          <cell r="I11">
            <v>44757</v>
          </cell>
          <cell r="J11">
            <v>5.7500000000000002E-2</v>
          </cell>
          <cell r="K11" t="str">
            <v>S/A</v>
          </cell>
          <cell r="L11">
            <v>44383</v>
          </cell>
          <cell r="M11">
            <v>44392</v>
          </cell>
        </row>
        <row r="12">
          <cell r="A12" t="str">
            <v>GSBU22</v>
          </cell>
          <cell r="B12" t="str">
            <v>Government Bonds - Fixed Rate</v>
          </cell>
          <cell r="C12" t="str">
            <v>Australian Government Treasury Bonds</v>
          </cell>
          <cell r="D12" t="str">
            <v>Treasury Bond 2.25% 21-11-22 Semi</v>
          </cell>
          <cell r="E12">
            <v>4673625.6000000006</v>
          </cell>
          <cell r="F12">
            <v>0</v>
          </cell>
          <cell r="G12">
            <v>0</v>
          </cell>
          <cell r="H12">
            <v>0</v>
          </cell>
          <cell r="I12">
            <v>44886</v>
          </cell>
          <cell r="J12">
            <v>2.2499999999999999E-2</v>
          </cell>
          <cell r="K12" t="str">
            <v>S/A</v>
          </cell>
          <cell r="L12">
            <v>44328</v>
          </cell>
          <cell r="M12">
            <v>44337</v>
          </cell>
        </row>
        <row r="13">
          <cell r="A13" t="str">
            <v>GSBG23</v>
          </cell>
          <cell r="B13" t="str">
            <v>Government Bonds - Fixed Rate</v>
          </cell>
          <cell r="C13" t="str">
            <v>Australian Government Treasury Bonds</v>
          </cell>
          <cell r="D13" t="str">
            <v>Treasury Bond 5.50% 21-04-23 Semi</v>
          </cell>
          <cell r="E13">
            <v>20500187</v>
          </cell>
          <cell r="F13">
            <v>2332998.41</v>
          </cell>
          <cell r="G13">
            <v>68</v>
          </cell>
          <cell r="H13">
            <v>20530</v>
          </cell>
          <cell r="I13">
            <v>45037</v>
          </cell>
          <cell r="J13">
            <v>5.5E-2</v>
          </cell>
          <cell r="K13" t="str">
            <v>S/A</v>
          </cell>
          <cell r="L13">
            <v>44298</v>
          </cell>
          <cell r="M13">
            <v>44307</v>
          </cell>
        </row>
        <row r="14">
          <cell r="A14" t="str">
            <v>GSBG24</v>
          </cell>
          <cell r="B14" t="str">
            <v>Government Bonds - Fixed Rate</v>
          </cell>
          <cell r="C14" t="str">
            <v>Australian Government Treasury Bonds</v>
          </cell>
          <cell r="D14" t="str">
            <v>Treasury Bond 2.75% 21-04-24 Semi</v>
          </cell>
          <cell r="E14">
            <v>9029625</v>
          </cell>
          <cell r="F14">
            <v>49252.5</v>
          </cell>
          <cell r="G14">
            <v>1</v>
          </cell>
          <cell r="H14">
            <v>450</v>
          </cell>
          <cell r="I14">
            <v>45403</v>
          </cell>
          <cell r="J14">
            <v>2.75E-2</v>
          </cell>
          <cell r="K14" t="str">
            <v>S/A</v>
          </cell>
          <cell r="L14">
            <v>44298</v>
          </cell>
          <cell r="M14">
            <v>44307</v>
          </cell>
        </row>
        <row r="15">
          <cell r="A15" t="str">
            <v>GSBU24</v>
          </cell>
          <cell r="B15" t="str">
            <v>Government Bonds - Fixed Rate</v>
          </cell>
          <cell r="C15" t="str">
            <v>Australian Government Treasury Bonds</v>
          </cell>
          <cell r="D15" t="str">
            <v>Treasury Bond 0.25% 21-11-24 Semi</v>
          </cell>
          <cell r="E15">
            <v>1793394</v>
          </cell>
          <cell r="F15">
            <v>324632.5</v>
          </cell>
          <cell r="G15">
            <v>3</v>
          </cell>
          <cell r="H15">
            <v>3238</v>
          </cell>
          <cell r="I15">
            <v>45617</v>
          </cell>
          <cell r="J15">
            <v>2.5000000000000001E-3</v>
          </cell>
          <cell r="K15" t="str">
            <v>S/A</v>
          </cell>
          <cell r="L15">
            <v>44328</v>
          </cell>
          <cell r="M15">
            <v>44337</v>
          </cell>
        </row>
        <row r="16">
          <cell r="A16" t="str">
            <v>GSBG25</v>
          </cell>
          <cell r="B16" t="str">
            <v>Government Bonds - Fixed Rate</v>
          </cell>
          <cell r="C16" t="str">
            <v>Australian Government Treasury Bonds</v>
          </cell>
          <cell r="D16" t="str">
            <v>Treasury Bond 3.25% 21-04-25 Semi</v>
          </cell>
          <cell r="E16">
            <v>9843743.8000000007</v>
          </cell>
          <cell r="F16">
            <v>885222.84600000014</v>
          </cell>
          <cell r="G16">
            <v>21</v>
          </cell>
          <cell r="H16">
            <v>7812</v>
          </cell>
          <cell r="I16">
            <v>45768</v>
          </cell>
          <cell r="J16">
            <v>3.2500000000000001E-2</v>
          </cell>
          <cell r="K16" t="str">
            <v>S/A</v>
          </cell>
          <cell r="L16">
            <v>44298</v>
          </cell>
          <cell r="M16">
            <v>44307</v>
          </cell>
        </row>
        <row r="17">
          <cell r="A17" t="str">
            <v>GSBU25</v>
          </cell>
          <cell r="B17" t="str">
            <v>Government Bonds - Fixed Rate</v>
          </cell>
          <cell r="C17" t="str">
            <v>Australian Government Treasury Bonds</v>
          </cell>
          <cell r="D17" t="str">
            <v>Treasury Bond 0.25% 21-11-25 Semi</v>
          </cell>
          <cell r="E17">
            <v>3938000</v>
          </cell>
          <cell r="F17">
            <v>322350.76</v>
          </cell>
          <cell r="G17">
            <v>14</v>
          </cell>
          <cell r="H17">
            <v>3247</v>
          </cell>
          <cell r="I17">
            <v>45982</v>
          </cell>
          <cell r="J17">
            <v>2.5000000000000001E-3</v>
          </cell>
          <cell r="K17" t="str">
            <v>S/A</v>
          </cell>
          <cell r="L17">
            <v>44328</v>
          </cell>
          <cell r="M17">
            <v>44337</v>
          </cell>
        </row>
        <row r="18">
          <cell r="A18" t="str">
            <v>GSBG26</v>
          </cell>
          <cell r="B18" t="str">
            <v>Government Bonds - Fixed Rate</v>
          </cell>
          <cell r="C18" t="str">
            <v>Australian Government Treasury Bonds</v>
          </cell>
          <cell r="D18" t="str">
            <v>Treasury Bond 4.25% 21-04-26 Semi</v>
          </cell>
          <cell r="E18">
            <v>6035608.5000000009</v>
          </cell>
          <cell r="F18">
            <v>441369.31000000006</v>
          </cell>
          <cell r="G18">
            <v>49</v>
          </cell>
          <cell r="H18">
            <v>3658</v>
          </cell>
          <cell r="I18">
            <v>46133</v>
          </cell>
          <cell r="J18">
            <v>4.2500000000000003E-2</v>
          </cell>
          <cell r="K18" t="str">
            <v>S/A</v>
          </cell>
          <cell r="L18">
            <v>44298</v>
          </cell>
          <cell r="M18">
            <v>44307</v>
          </cell>
        </row>
        <row r="19">
          <cell r="A19" t="str">
            <v>GSBQ26</v>
          </cell>
          <cell r="B19" t="str">
            <v>Government Bonds - Fixed Rate</v>
          </cell>
          <cell r="C19" t="str">
            <v>Australian Government Treasury Bonds</v>
          </cell>
          <cell r="D19" t="str">
            <v>Treasury Bond 0.50% 21-09-26 Semi</v>
          </cell>
          <cell r="E19">
            <v>401640</v>
          </cell>
          <cell r="F19">
            <v>225219.63</v>
          </cell>
          <cell r="G19">
            <v>1</v>
          </cell>
          <cell r="H19">
            <v>2243</v>
          </cell>
          <cell r="I19">
            <v>46286</v>
          </cell>
          <cell r="J19">
            <v>5.0000000000000001E-3</v>
          </cell>
          <cell r="K19" t="str">
            <v>S/A</v>
          </cell>
          <cell r="L19">
            <v>44266</v>
          </cell>
          <cell r="M19">
            <v>44277</v>
          </cell>
        </row>
        <row r="20">
          <cell r="A20" t="str">
            <v>GSBG27</v>
          </cell>
          <cell r="B20" t="str">
            <v>Government Bonds - Fixed Rate</v>
          </cell>
          <cell r="C20" t="str">
            <v>Australian Government Treasury Bonds</v>
          </cell>
          <cell r="D20" t="str">
            <v>Treasury Bond 4.75% 21-04-27 Semi</v>
          </cell>
          <cell r="E20">
            <v>13078846</v>
          </cell>
          <cell r="F20">
            <v>1194024.6599999999</v>
          </cell>
          <cell r="G20">
            <v>21</v>
          </cell>
          <cell r="H20">
            <v>9522</v>
          </cell>
          <cell r="I20">
            <v>46498</v>
          </cell>
          <cell r="J20">
            <v>4.7500000000000001E-2</v>
          </cell>
          <cell r="K20" t="str">
            <v>S/A</v>
          </cell>
          <cell r="L20">
            <v>44298</v>
          </cell>
          <cell r="M20">
            <v>44307</v>
          </cell>
        </row>
        <row r="21">
          <cell r="A21" t="str">
            <v>GSBU27</v>
          </cell>
          <cell r="B21" t="str">
            <v>Government Bonds - Fixed Rate</v>
          </cell>
          <cell r="C21" t="str">
            <v>Australian Government Treasury Bonds</v>
          </cell>
          <cell r="D21" t="str">
            <v>Treasury Bond 2.75% 21-11-27 Semi</v>
          </cell>
          <cell r="E21">
            <v>5022900</v>
          </cell>
          <cell r="F21">
            <v>211062.78</v>
          </cell>
          <cell r="G21">
            <v>9</v>
          </cell>
          <cell r="H21">
            <v>1864</v>
          </cell>
          <cell r="I21">
            <v>46712</v>
          </cell>
          <cell r="J21">
            <v>2.75E-2</v>
          </cell>
          <cell r="K21" t="str">
            <v>S/A</v>
          </cell>
          <cell r="L21">
            <v>44328</v>
          </cell>
          <cell r="M21">
            <v>44337</v>
          </cell>
        </row>
        <row r="22">
          <cell r="A22" t="str">
            <v>GSBI28</v>
          </cell>
          <cell r="B22" t="str">
            <v>Government Bonds - Fixed Rate</v>
          </cell>
          <cell r="C22" t="str">
            <v>Australian Government Treasury Bonds</v>
          </cell>
          <cell r="D22" t="str">
            <v>Treasury Bond 2.25% 21-05-28 Semi</v>
          </cell>
          <cell r="E22">
            <v>4131311.1</v>
          </cell>
          <cell r="F22">
            <v>224992.11000000002</v>
          </cell>
          <cell r="G22">
            <v>1</v>
          </cell>
          <cell r="H22">
            <v>2033</v>
          </cell>
          <cell r="I22">
            <v>46894</v>
          </cell>
          <cell r="J22">
            <v>2.2499999999999999E-2</v>
          </cell>
          <cell r="K22" t="str">
            <v>S/A</v>
          </cell>
          <cell r="L22">
            <v>44328</v>
          </cell>
          <cell r="M22">
            <v>44337</v>
          </cell>
        </row>
        <row r="23">
          <cell r="A23" t="str">
            <v>GSBU28</v>
          </cell>
          <cell r="B23" t="str">
            <v>Government Bonds - Fixed Rate</v>
          </cell>
          <cell r="C23" t="str">
            <v>Australian Government Treasury Bonds</v>
          </cell>
          <cell r="D23" t="str">
            <v>Treasury Bond 2.75% 21-11-28 Semi</v>
          </cell>
          <cell r="E23">
            <v>3812211.4000000004</v>
          </cell>
          <cell r="F23">
            <v>283322.80000000005</v>
          </cell>
          <cell r="G23">
            <v>15</v>
          </cell>
          <cell r="H23">
            <v>2496</v>
          </cell>
          <cell r="I23">
            <v>47078</v>
          </cell>
          <cell r="J23">
            <v>2.75E-2</v>
          </cell>
          <cell r="K23" t="str">
            <v>S/A</v>
          </cell>
          <cell r="L23">
            <v>44328</v>
          </cell>
          <cell r="M23">
            <v>44337</v>
          </cell>
        </row>
        <row r="24">
          <cell r="A24" t="str">
            <v>GSBG29</v>
          </cell>
          <cell r="B24" t="str">
            <v>Government Bonds - Fixed Rate</v>
          </cell>
          <cell r="C24" t="str">
            <v>Australian Government Treasury Bonds</v>
          </cell>
          <cell r="D24" t="str">
            <v>Treasury Bond 3.25% 21-04-29 Semi</v>
          </cell>
          <cell r="E24">
            <v>6849000.1799999997</v>
          </cell>
          <cell r="F24">
            <v>588113.26899999997</v>
          </cell>
          <cell r="G24">
            <v>26</v>
          </cell>
          <cell r="H24">
            <v>5015</v>
          </cell>
          <cell r="I24">
            <v>47229</v>
          </cell>
          <cell r="J24">
            <v>2.75E-2</v>
          </cell>
          <cell r="K24" t="str">
            <v>S/A</v>
          </cell>
          <cell r="L24">
            <v>44298</v>
          </cell>
          <cell r="M24">
            <v>44307</v>
          </cell>
        </row>
        <row r="25">
          <cell r="A25" t="str">
            <v>GSBU29</v>
          </cell>
          <cell r="B25" t="str">
            <v>Government Bonds - Fixed Rate</v>
          </cell>
          <cell r="C25" t="str">
            <v>Australian Government Treasury Bonds</v>
          </cell>
          <cell r="D25" t="str">
            <v>Treasury Bond 2.75% 21-11-29 Semi</v>
          </cell>
          <cell r="E25">
            <v>3349800</v>
          </cell>
          <cell r="F25">
            <v>171110.90000000002</v>
          </cell>
          <cell r="G25">
            <v>27</v>
          </cell>
          <cell r="H25">
            <v>1503</v>
          </cell>
          <cell r="I25">
            <v>47443</v>
          </cell>
          <cell r="J25">
            <v>2.75E-2</v>
          </cell>
          <cell r="K25" t="str">
            <v>S/A</v>
          </cell>
          <cell r="L25">
            <v>44328</v>
          </cell>
          <cell r="M25">
            <v>44337</v>
          </cell>
        </row>
        <row r="26">
          <cell r="A26" t="str">
            <v>GSBI41</v>
          </cell>
          <cell r="B26" t="str">
            <v>Government Bonds - Fixed Rate</v>
          </cell>
          <cell r="C26" t="str">
            <v>Australian Government Treasury Bonds</v>
          </cell>
          <cell r="D26" t="str">
            <v>Treasury Bond 2.75% 21-05-41 Semi</v>
          </cell>
          <cell r="E26">
            <v>4699800</v>
          </cell>
          <cell r="F26">
            <v>298257.40999999997</v>
          </cell>
          <cell r="G26">
            <v>16</v>
          </cell>
          <cell r="H26">
            <v>2669</v>
          </cell>
          <cell r="I26">
            <v>51642</v>
          </cell>
          <cell r="J26">
            <v>2.75E-2</v>
          </cell>
          <cell r="K26" t="str">
            <v>S/A</v>
          </cell>
          <cell r="L26">
            <v>44328</v>
          </cell>
          <cell r="M26">
            <v>44337</v>
          </cell>
        </row>
        <row r="27">
          <cell r="A27" t="str">
            <v>GSBI30</v>
          </cell>
          <cell r="B27" t="str">
            <v>Government Bonds - Fixed Rate</v>
          </cell>
          <cell r="C27" t="str">
            <v>Australian Government Treasury Bonds</v>
          </cell>
          <cell r="D27" t="str">
            <v>Treasury Bond 2.50% 21-05-30 Semi</v>
          </cell>
          <cell r="E27">
            <v>228770</v>
          </cell>
          <cell r="F27">
            <v>0</v>
          </cell>
          <cell r="G27">
            <v>0</v>
          </cell>
          <cell r="H27">
            <v>0</v>
          </cell>
          <cell r="I27">
            <v>47624</v>
          </cell>
          <cell r="J27">
            <v>2.5000000000000001E-2</v>
          </cell>
          <cell r="K27" t="str">
            <v>S/A</v>
          </cell>
          <cell r="L27">
            <v>44328</v>
          </cell>
          <cell r="M27">
            <v>44337</v>
          </cell>
        </row>
        <row r="28">
          <cell r="A28" t="str">
            <v>GSBW30</v>
          </cell>
          <cell r="B28" t="str">
            <v>Government Bonds - Fixed Rate</v>
          </cell>
          <cell r="C28" t="str">
            <v>Australian Government Treasury Bonds</v>
          </cell>
          <cell r="D28" t="str">
            <v>Treasury Bond 1.00% 21-12-30 Semi</v>
          </cell>
          <cell r="E28">
            <v>974599.99999999988</v>
          </cell>
          <cell r="F28">
            <v>564972.04999999993</v>
          </cell>
          <cell r="G28">
            <v>10</v>
          </cell>
          <cell r="H28">
            <v>5716</v>
          </cell>
          <cell r="I28">
            <v>47838</v>
          </cell>
          <cell r="J28">
            <v>0.01</v>
          </cell>
          <cell r="K28" t="str">
            <v>S/A</v>
          </cell>
          <cell r="L28">
            <v>44357</v>
          </cell>
          <cell r="M28">
            <v>44368</v>
          </cell>
        </row>
        <row r="29">
          <cell r="A29" t="str">
            <v>GSBK31</v>
          </cell>
          <cell r="B29" t="str">
            <v>Government Bonds - Fixed Rate</v>
          </cell>
          <cell r="C29" t="str">
            <v>Australian Government Treasury Bonds</v>
          </cell>
          <cell r="D29" t="str">
            <v>Treasury Bond 1.50% 21-06-31 Semi</v>
          </cell>
          <cell r="E29">
            <v>146700</v>
          </cell>
          <cell r="F29">
            <v>90185.714999999997</v>
          </cell>
          <cell r="G29">
            <v>6</v>
          </cell>
          <cell r="H29">
            <v>924</v>
          </cell>
          <cell r="I29">
            <v>48020</v>
          </cell>
          <cell r="J29">
            <v>1.4999999999999999E-2</v>
          </cell>
          <cell r="K29" t="str">
            <v>S/A</v>
          </cell>
          <cell r="L29">
            <v>44357</v>
          </cell>
          <cell r="M29">
            <v>44368</v>
          </cell>
        </row>
        <row r="30">
          <cell r="A30" t="str">
            <v>GSBU31</v>
          </cell>
          <cell r="B30" t="str">
            <v>Government Bonds - Fixed Rate</v>
          </cell>
          <cell r="C30" t="str">
            <v>Australian Government Treasury Bonds</v>
          </cell>
          <cell r="D30" t="str">
            <v>Treasury Bond 1.00% 21-11-31 Semi</v>
          </cell>
          <cell r="E30">
            <v>926600</v>
          </cell>
          <cell r="F30">
            <v>38480</v>
          </cell>
          <cell r="G30">
            <v>3</v>
          </cell>
          <cell r="H30">
            <v>410</v>
          </cell>
          <cell r="I30">
            <v>48173</v>
          </cell>
          <cell r="J30">
            <v>0.01</v>
          </cell>
          <cell r="K30" t="str">
            <v>S/A</v>
          </cell>
          <cell r="L30">
            <v>44328</v>
          </cell>
          <cell r="M30">
            <v>44337</v>
          </cell>
        </row>
        <row r="31">
          <cell r="A31" t="str">
            <v>GSBI32</v>
          </cell>
          <cell r="B31" t="str">
            <v>Government Bonds - Fixed Rate</v>
          </cell>
          <cell r="C31" t="str">
            <v>Australian Government Treasury Bonds</v>
          </cell>
          <cell r="D31" t="str">
            <v>Treasury Bond 1.25% 21-05-32 Semi</v>
          </cell>
          <cell r="E31">
            <v>940000</v>
          </cell>
          <cell r="F31">
            <v>30984.6</v>
          </cell>
          <cell r="G31">
            <v>4</v>
          </cell>
          <cell r="H31">
            <v>320</v>
          </cell>
          <cell r="I31">
            <v>48355</v>
          </cell>
          <cell r="J31">
            <v>1.2500000000000001E-2</v>
          </cell>
          <cell r="K31" t="str">
            <v>S/A</v>
          </cell>
          <cell r="L31">
            <v>44328</v>
          </cell>
          <cell r="M31">
            <v>44337</v>
          </cell>
        </row>
        <row r="32">
          <cell r="A32" t="str">
            <v>GSBG33</v>
          </cell>
          <cell r="B32" t="str">
            <v>Government Bonds - Fixed Rate</v>
          </cell>
          <cell r="C32" t="str">
            <v>Australian Government Treasury Bonds</v>
          </cell>
          <cell r="D32" t="str">
            <v>Treasury Bond 4.50% 21-04-33 Semi</v>
          </cell>
          <cell r="E32">
            <v>11540700</v>
          </cell>
          <cell r="F32">
            <v>2785300.9800000004</v>
          </cell>
          <cell r="G32">
            <v>42</v>
          </cell>
          <cell r="H32">
            <v>20620</v>
          </cell>
          <cell r="I32">
            <v>48690</v>
          </cell>
          <cell r="J32">
            <v>4.4999999999999998E-2</v>
          </cell>
          <cell r="K32" t="str">
            <v>S/A</v>
          </cell>
          <cell r="L32">
            <v>44298</v>
          </cell>
          <cell r="M32">
            <v>44307</v>
          </cell>
        </row>
        <row r="33">
          <cell r="A33" t="str">
            <v>GSBK35</v>
          </cell>
          <cell r="B33" t="str">
            <v>Government Bonds - Fixed Rate</v>
          </cell>
          <cell r="C33" t="str">
            <v>Australian Government Treasury Bonds</v>
          </cell>
          <cell r="D33" t="str">
            <v>Treasury Bond 2.75% 21-06-35 Semi</v>
          </cell>
          <cell r="E33">
            <v>4879350</v>
          </cell>
          <cell r="F33">
            <v>157484.85000000003</v>
          </cell>
          <cell r="G33">
            <v>3</v>
          </cell>
          <cell r="H33">
            <v>1365</v>
          </cell>
          <cell r="I33">
            <v>49481</v>
          </cell>
          <cell r="J33">
            <v>2.75E-2</v>
          </cell>
          <cell r="K33" t="str">
            <v>S/A</v>
          </cell>
          <cell r="L33">
            <v>44357</v>
          </cell>
          <cell r="M33">
            <v>44368</v>
          </cell>
        </row>
        <row r="34">
          <cell r="A34" t="str">
            <v>GSBK51</v>
          </cell>
          <cell r="B34" t="str">
            <v>Government Bonds - Fixed Rate</v>
          </cell>
          <cell r="C34" t="str">
            <v>Australian Government Treasury Bonds</v>
          </cell>
          <cell r="D34" t="str">
            <v>Treasury Bond 1.75% 21-06-51 Semi</v>
          </cell>
          <cell r="E34">
            <v>0</v>
          </cell>
          <cell r="F34">
            <v>795901.80499999993</v>
          </cell>
          <cell r="G34">
            <v>37</v>
          </cell>
          <cell r="H34">
            <v>9143</v>
          </cell>
          <cell r="I34">
            <v>55325</v>
          </cell>
          <cell r="J34">
            <v>1.7500000000000002E-2</v>
          </cell>
          <cell r="K34" t="str">
            <v>S/A</v>
          </cell>
          <cell r="L34">
            <v>44357</v>
          </cell>
          <cell r="M34">
            <v>44368</v>
          </cell>
        </row>
        <row r="35">
          <cell r="A35" t="str">
            <v>GSBG37</v>
          </cell>
          <cell r="B35" t="str">
            <v>Government Bonds - Fixed Rate</v>
          </cell>
          <cell r="C35" t="str">
            <v>Australian Government Treasury Bonds</v>
          </cell>
          <cell r="D35" t="str">
            <v>Treasury Bond 3.75% 21-04-37 Semi</v>
          </cell>
          <cell r="E35">
            <v>3998144.7</v>
          </cell>
          <cell r="F35">
            <v>1391129.3319999997</v>
          </cell>
          <cell r="G35">
            <v>21</v>
          </cell>
          <cell r="H35">
            <v>10891</v>
          </cell>
          <cell r="I35">
            <v>50151</v>
          </cell>
          <cell r="J35">
            <v>3.7499999999999999E-2</v>
          </cell>
          <cell r="K35" t="str">
            <v>S/A</v>
          </cell>
          <cell r="L35">
            <v>44298</v>
          </cell>
          <cell r="M35">
            <v>44307</v>
          </cell>
        </row>
        <row r="36">
          <cell r="A36" t="str">
            <v>GSBK39</v>
          </cell>
          <cell r="B36" t="str">
            <v>Government Bonds - Fixed Rate</v>
          </cell>
          <cell r="C36" t="str">
            <v>Australian Government Treasury Bonds</v>
          </cell>
          <cell r="D36" t="str">
            <v>Treasury Bond 3.25% 21-06-39 Semi</v>
          </cell>
          <cell r="E36">
            <v>1924400</v>
          </cell>
          <cell r="F36">
            <v>47005.776000000005</v>
          </cell>
          <cell r="G36">
            <v>5</v>
          </cell>
          <cell r="H36">
            <v>392</v>
          </cell>
          <cell r="I36">
            <v>50942</v>
          </cell>
          <cell r="J36">
            <v>3.2500000000000001E-2</v>
          </cell>
          <cell r="K36" t="str">
            <v>S/A</v>
          </cell>
          <cell r="L36">
            <v>44357</v>
          </cell>
          <cell r="M36">
            <v>44368</v>
          </cell>
        </row>
        <row r="37">
          <cell r="A37" t="str">
            <v>GSBE47</v>
          </cell>
          <cell r="B37" t="str">
            <v>Government Bonds - Fixed Rate</v>
          </cell>
          <cell r="C37" t="str">
            <v>Australian Government Treasury Bonds</v>
          </cell>
          <cell r="D37" t="str">
            <v>Treasury Bond 3.00% 21-03-47 Semi</v>
          </cell>
          <cell r="E37">
            <v>12927480.299999999</v>
          </cell>
          <cell r="F37">
            <v>1832348.2890000003</v>
          </cell>
          <cell r="G37">
            <v>89</v>
          </cell>
          <cell r="H37">
            <v>16322</v>
          </cell>
          <cell r="I37">
            <v>53772</v>
          </cell>
          <cell r="J37">
            <v>0.03</v>
          </cell>
          <cell r="K37" t="str">
            <v>S/A</v>
          </cell>
          <cell r="L37">
            <v>44266</v>
          </cell>
          <cell r="M37">
            <v>44277</v>
          </cell>
        </row>
        <row r="38">
          <cell r="A38" t="str">
            <v>GSIC22</v>
          </cell>
          <cell r="B38" t="str">
            <v>Government Bonds - Inflation Linked</v>
          </cell>
          <cell r="C38" t="str">
            <v>Australian Government Treasury Indexed Bonds</v>
          </cell>
          <cell r="D38" t="str">
            <v>Treas Indexed Bond Cpi+1.25% 21-02-22 Qly</v>
          </cell>
          <cell r="E38">
            <v>10885327.199999999</v>
          </cell>
          <cell r="F38">
            <v>282820.53999999998</v>
          </cell>
          <cell r="G38">
            <v>19</v>
          </cell>
          <cell r="H38">
            <v>2354</v>
          </cell>
          <cell r="I38">
            <v>44613</v>
          </cell>
          <cell r="J38">
            <v>1.2500000000000001E-2</v>
          </cell>
          <cell r="K38" t="str">
            <v>Qtrly</v>
          </cell>
          <cell r="L38">
            <v>44328</v>
          </cell>
          <cell r="M38">
            <v>44337</v>
          </cell>
        </row>
        <row r="39">
          <cell r="A39" t="str">
            <v>GSIQ25</v>
          </cell>
          <cell r="B39" t="str">
            <v>Government Bonds - Inflation Linked</v>
          </cell>
          <cell r="C39" t="str">
            <v>Australian Government Treasury Indexed Bonds</v>
          </cell>
          <cell r="D39" t="str">
            <v>Treas Indexed Bond Cpi+3.00% 20-09-25 Qly</v>
          </cell>
          <cell r="E39">
            <v>31970580.699999996</v>
          </cell>
          <cell r="F39">
            <v>545258.57900000003</v>
          </cell>
          <cell r="G39">
            <v>29</v>
          </cell>
          <cell r="H39">
            <v>3582</v>
          </cell>
          <cell r="I39">
            <v>45920</v>
          </cell>
          <cell r="J39">
            <v>0.03</v>
          </cell>
          <cell r="K39" t="str">
            <v>Qtrly</v>
          </cell>
          <cell r="L39">
            <v>44266</v>
          </cell>
          <cell r="M39">
            <v>44277</v>
          </cell>
        </row>
        <row r="40">
          <cell r="A40" t="str">
            <v>GSIU27</v>
          </cell>
          <cell r="B40" t="str">
            <v>Government Bonds - Inflation Linked</v>
          </cell>
          <cell r="C40" t="str">
            <v>Australian Government Treasury Indexed Bonds</v>
          </cell>
          <cell r="D40" t="str">
            <v>Treas Indexed Bond Cpi+0.75% 21-11-27 Qly</v>
          </cell>
          <cell r="E40">
            <v>4098850</v>
          </cell>
          <cell r="F40">
            <v>760954.9</v>
          </cell>
          <cell r="G40">
            <v>3</v>
          </cell>
          <cell r="H40">
            <v>6406</v>
          </cell>
          <cell r="I40">
            <v>46712</v>
          </cell>
          <cell r="J40">
            <v>7.4999999999999997E-3</v>
          </cell>
          <cell r="K40" t="str">
            <v>Qtrly</v>
          </cell>
          <cell r="L40">
            <v>44328</v>
          </cell>
          <cell r="M40">
            <v>44337</v>
          </cell>
        </row>
        <row r="41">
          <cell r="A41" t="str">
            <v>GSIQ30</v>
          </cell>
          <cell r="B41" t="str">
            <v>Government Bonds - Inflation Linked</v>
          </cell>
          <cell r="C41" t="str">
            <v>Australian Government Treasury Indexed Bonds</v>
          </cell>
          <cell r="D41" t="str">
            <v>Treas Indexed Bond Cpi+2.50% 20-09-30 Qly</v>
          </cell>
          <cell r="E41">
            <v>6688810.3000000007</v>
          </cell>
          <cell r="F41">
            <v>367963.58999999997</v>
          </cell>
          <cell r="G41">
            <v>17</v>
          </cell>
          <cell r="H41">
            <v>2304</v>
          </cell>
          <cell r="I41">
            <v>47746</v>
          </cell>
          <cell r="J41">
            <v>2.5000000000000001E-2</v>
          </cell>
          <cell r="K41" t="str">
            <v>Qtrly</v>
          </cell>
          <cell r="L41">
            <v>44266</v>
          </cell>
          <cell r="M41">
            <v>44277</v>
          </cell>
        </row>
        <row r="42">
          <cell r="A42" t="str">
            <v>GSIO35</v>
          </cell>
          <cell r="B42" t="str">
            <v>Government Bonds - Inflation Linked</v>
          </cell>
          <cell r="C42" t="str">
            <v>Australian Government Treasury Indexed Bonds</v>
          </cell>
          <cell r="D42" t="str">
            <v>Treas Indexed Bond Cpi+2.00% 21-08-35 Qly</v>
          </cell>
          <cell r="E42">
            <v>8121356.25</v>
          </cell>
          <cell r="F42">
            <v>149101.527</v>
          </cell>
          <cell r="G42">
            <v>7</v>
          </cell>
          <cell r="H42">
            <v>982</v>
          </cell>
          <cell r="I42">
            <v>49542</v>
          </cell>
          <cell r="J42">
            <v>0.02</v>
          </cell>
          <cell r="K42" t="str">
            <v>Qtrly</v>
          </cell>
          <cell r="L42">
            <v>44328</v>
          </cell>
          <cell r="M42">
            <v>44337</v>
          </cell>
        </row>
        <row r="43">
          <cell r="A43" t="str">
            <v>GSIC50</v>
          </cell>
          <cell r="B43" t="str">
            <v>Government Bonds - Inflation Linked</v>
          </cell>
          <cell r="C43" t="str">
            <v>Australian Government Treasury Indexed Bonds</v>
          </cell>
          <cell r="D43" t="str">
            <v>Treas Indexed Bond Cpi+1.00% 21-02-50 Qly</v>
          </cell>
          <cell r="E43">
            <v>5175278.2</v>
          </cell>
          <cell r="F43">
            <v>344536.99699999997</v>
          </cell>
          <cell r="G43">
            <v>9</v>
          </cell>
          <cell r="H43">
            <v>2884</v>
          </cell>
          <cell r="I43">
            <v>54840</v>
          </cell>
          <cell r="J43">
            <v>0.01</v>
          </cell>
          <cell r="K43" t="str">
            <v>Qtrly</v>
          </cell>
          <cell r="L43">
            <v>44328</v>
          </cell>
          <cell r="M43">
            <v>44337</v>
          </cell>
        </row>
        <row r="44">
          <cell r="A44" t="str">
            <v>GSIO40</v>
          </cell>
          <cell r="B44" t="str">
            <v>Government Bonds - Inflation Linked</v>
          </cell>
          <cell r="C44" t="str">
            <v>Australian Government Treasury Indexed Bonds</v>
          </cell>
          <cell r="D44" t="str">
            <v>Treas Indexed Bond Cpi+1.25% 21-08-40 Qly</v>
          </cell>
          <cell r="E44">
            <v>3402151.83</v>
          </cell>
          <cell r="F44">
            <v>87137.451000000001</v>
          </cell>
          <cell r="G44">
            <v>5</v>
          </cell>
          <cell r="H44">
            <v>665</v>
          </cell>
          <cell r="I44">
            <v>51369</v>
          </cell>
          <cell r="J44">
            <v>1.2500000000000001E-2</v>
          </cell>
          <cell r="K44" t="str">
            <v>Qtrly</v>
          </cell>
          <cell r="L44">
            <v>44328</v>
          </cell>
          <cell r="M44">
            <v>44337</v>
          </cell>
        </row>
      </sheetData>
      <sheetData sheetId="15">
        <row r="8">
          <cell r="A8" t="str">
            <v>Asx_Code</v>
          </cell>
          <cell r="B8" t="str">
            <v>IRESS Code</v>
          </cell>
          <cell r="C8" t="str">
            <v>TimeSeries: (B9:B103)</v>
          </cell>
          <cell r="D8" t="str">
            <v>Transactions</v>
          </cell>
          <cell r="E8" t="str">
            <v>CumValue</v>
          </cell>
          <cell r="F8" t="str">
            <v>ClosePrice</v>
          </cell>
          <cell r="G8" t="str">
            <v>CumVolume</v>
          </cell>
          <cell r="H8" t="str">
            <v>ValuationPrice</v>
          </cell>
        </row>
        <row r="9">
          <cell r="A9" t="str">
            <v>MVTHA</v>
          </cell>
          <cell r="B9" t="str">
            <v>MVTHA.ASX</v>
          </cell>
          <cell r="C9" t="str">
            <v>MVTHA.ASX</v>
          </cell>
          <cell r="D9">
            <v>6</v>
          </cell>
          <cell r="E9">
            <v>72027</v>
          </cell>
          <cell r="F9">
            <v>10200</v>
          </cell>
          <cell r="G9">
            <v>706</v>
          </cell>
          <cell r="H9">
            <v>0</v>
          </cell>
          <cell r="J9" t="str">
            <v>MVTHA.ASX</v>
          </cell>
          <cell r="K9" t="str">
            <v>MVTHA</v>
          </cell>
          <cell r="L9">
            <v>2</v>
          </cell>
          <cell r="M9">
            <v>22866417.5</v>
          </cell>
          <cell r="N9">
            <v>44387</v>
          </cell>
          <cell r="O9">
            <v>223087</v>
          </cell>
          <cell r="P9">
            <v>42551</v>
          </cell>
          <cell r="Q9" t="str">
            <v>Bvm6Qu</v>
          </cell>
          <cell r="R9" t="str">
            <v>Bond 8.00% 10-07-21 Semi Sub</v>
          </cell>
          <cell r="S9" t="str">
            <v>Mercantile Investment Company Ltd</v>
          </cell>
          <cell r="U9">
            <v>800</v>
          </cell>
          <cell r="Z9">
            <v>10600</v>
          </cell>
          <cell r="AA9">
            <v>9000</v>
          </cell>
          <cell r="AD9" t="str">
            <v>MVTHA.ASX</v>
          </cell>
          <cell r="AE9">
            <v>10268</v>
          </cell>
          <cell r="AF9" t="str">
            <v>MVTHA.ASX</v>
          </cell>
          <cell r="AG9">
            <v>10440</v>
          </cell>
          <cell r="AH9" t="str">
            <v>MVTHA.ASX</v>
          </cell>
          <cell r="AI9">
            <v>10250</v>
          </cell>
          <cell r="AJ9" t="str">
            <v>MVTHA.ASX</v>
          </cell>
        </row>
        <row r="10">
          <cell r="A10" t="str">
            <v>PPCHA</v>
          </cell>
          <cell r="B10" t="str">
            <v>PPCHA.ASX</v>
          </cell>
          <cell r="C10" t="str">
            <v>PPCHA.ASX</v>
          </cell>
          <cell r="D10">
            <v>46</v>
          </cell>
          <cell r="E10">
            <v>1054441.8999999999</v>
          </cell>
          <cell r="F10">
            <v>10180</v>
          </cell>
          <cell r="G10">
            <v>10332</v>
          </cell>
          <cell r="H10">
            <v>0</v>
          </cell>
          <cell r="J10" t="str">
            <v>PPCHA.ASX</v>
          </cell>
          <cell r="K10" t="str">
            <v>PPCHA</v>
          </cell>
          <cell r="L10">
            <v>2</v>
          </cell>
          <cell r="M10">
            <v>102000000</v>
          </cell>
          <cell r="N10">
            <v>44354</v>
          </cell>
          <cell r="O10">
            <v>1000000</v>
          </cell>
          <cell r="P10">
            <v>42529</v>
          </cell>
          <cell r="Q10" t="str">
            <v>Sbvm6Wu</v>
          </cell>
          <cell r="R10" t="str">
            <v>Simple Bond 7.50% Semi 07-06-21</v>
          </cell>
          <cell r="S10" t="str">
            <v>Peet Limited</v>
          </cell>
          <cell r="U10">
            <v>752.06</v>
          </cell>
          <cell r="Z10">
            <v>10435</v>
          </cell>
          <cell r="AA10">
            <v>8800</v>
          </cell>
          <cell r="AD10" t="str">
            <v>PPCHA.ASX</v>
          </cell>
          <cell r="AE10">
            <v>10250</v>
          </cell>
          <cell r="AF10" t="str">
            <v>PPCHA.ASX</v>
          </cell>
          <cell r="AG10">
            <v>10405</v>
          </cell>
          <cell r="AH10" t="str">
            <v>PPCHA.ASX</v>
          </cell>
          <cell r="AI10">
            <v>10500</v>
          </cell>
          <cell r="AJ10" t="str">
            <v>PPCHA.ASX</v>
          </cell>
        </row>
        <row r="11">
          <cell r="A11" t="str">
            <v>PPCHB</v>
          </cell>
          <cell r="B11" t="str">
            <v>PPCHB.ASX</v>
          </cell>
          <cell r="C11" t="str">
            <v>PPCHB.ASX</v>
          </cell>
          <cell r="D11">
            <v>17</v>
          </cell>
          <cell r="E11">
            <v>277477.25</v>
          </cell>
          <cell r="F11">
            <v>10175</v>
          </cell>
          <cell r="G11">
            <v>2770</v>
          </cell>
          <cell r="H11">
            <v>0</v>
          </cell>
          <cell r="J11" t="str">
            <v>PPCHB.ASX</v>
          </cell>
          <cell r="K11" t="str">
            <v>PPCHB</v>
          </cell>
          <cell r="L11">
            <v>2</v>
          </cell>
          <cell r="M11">
            <v>51750000</v>
          </cell>
          <cell r="N11">
            <v>44839</v>
          </cell>
          <cell r="O11">
            <v>500000</v>
          </cell>
          <cell r="P11">
            <v>42926</v>
          </cell>
          <cell r="Q11" t="str">
            <v>Sfym3Wu</v>
          </cell>
          <cell r="R11" t="str">
            <v>Simple Bond 3-Bbsw+4.65% 05-10-22</v>
          </cell>
          <cell r="S11" t="str">
            <v>Peet Limited</v>
          </cell>
          <cell r="U11">
            <v>498.56000000000006</v>
          </cell>
          <cell r="Z11">
            <v>10350</v>
          </cell>
          <cell r="AA11">
            <v>8400</v>
          </cell>
          <cell r="AD11" t="str">
            <v>PPCHB.ASX</v>
          </cell>
          <cell r="AE11">
            <v>9900</v>
          </cell>
          <cell r="AF11" t="str">
            <v>PPCHB.ASX</v>
          </cell>
          <cell r="AG11">
            <v>10450</v>
          </cell>
          <cell r="AH11" t="str">
            <v>PPCHB.ASX</v>
          </cell>
          <cell r="AI11">
            <v>10300</v>
          </cell>
          <cell r="AJ11" t="str">
            <v>PPCHB.ASX</v>
          </cell>
        </row>
        <row r="12">
          <cell r="A12" t="str">
            <v>URFHC</v>
          </cell>
          <cell r="B12" t="str">
            <v>URFHC.ASX</v>
          </cell>
          <cell r="C12" t="str">
            <v>URFHC.ASX</v>
          </cell>
          <cell r="D12">
            <v>42</v>
          </cell>
          <cell r="E12">
            <v>192459.76900000003</v>
          </cell>
          <cell r="F12">
            <v>1008.0999999999999</v>
          </cell>
          <cell r="G12">
            <v>19049</v>
          </cell>
          <cell r="H12">
            <v>0</v>
          </cell>
          <cell r="J12" t="str">
            <v>URFHC.ASX</v>
          </cell>
          <cell r="K12" t="str">
            <v>URFHC</v>
          </cell>
          <cell r="L12">
            <v>2</v>
          </cell>
          <cell r="M12">
            <v>17675000</v>
          </cell>
          <cell r="N12">
            <v>44554</v>
          </cell>
          <cell r="O12">
            <v>1750000</v>
          </cell>
          <cell r="P12">
            <v>42789</v>
          </cell>
          <cell r="Q12" t="str">
            <v>Bvm3Wut</v>
          </cell>
          <cell r="R12" t="str">
            <v>Bond 7.75% 24-12-21 Qly Red T-12-19</v>
          </cell>
          <cell r="S12" t="str">
            <v>US Masters Residential Property Fund</v>
          </cell>
          <cell r="U12">
            <v>542.4</v>
          </cell>
          <cell r="Z12">
            <v>9912</v>
          </cell>
          <cell r="AA12">
            <v>962.2</v>
          </cell>
          <cell r="AD12" t="str">
            <v>URFHC.ASX</v>
          </cell>
          <cell r="AE12">
            <v>1010.1000000000001</v>
          </cell>
          <cell r="AF12" t="str">
            <v>URFHC.ASX</v>
          </cell>
          <cell r="AG12">
            <v>9960</v>
          </cell>
          <cell r="AH12" t="str">
            <v>URFHC.ASX</v>
          </cell>
          <cell r="AI12">
            <v>10170</v>
          </cell>
          <cell r="AJ12" t="str">
            <v>URFHC.ASX</v>
          </cell>
        </row>
        <row r="13">
          <cell r="A13" t="str">
            <v>AYUHC</v>
          </cell>
          <cell r="B13" t="str">
            <v>AYUHC.ASX</v>
          </cell>
          <cell r="C13" t="str">
            <v>AYUHC.ASX</v>
          </cell>
          <cell r="D13">
            <v>45</v>
          </cell>
          <cell r="E13">
            <v>1469663.3800000001</v>
          </cell>
          <cell r="F13">
            <v>9845</v>
          </cell>
          <cell r="G13">
            <v>14882</v>
          </cell>
          <cell r="H13">
            <v>0</v>
          </cell>
          <cell r="J13" t="str">
            <v>AYUHC.ASX</v>
          </cell>
          <cell r="K13" t="str">
            <v>AYUHC</v>
          </cell>
          <cell r="L13">
            <v>2</v>
          </cell>
          <cell r="M13">
            <v>115019200</v>
          </cell>
          <cell r="N13">
            <v>45641</v>
          </cell>
          <cell r="O13">
            <v>1150192</v>
          </cell>
          <cell r="P13">
            <v>43756</v>
          </cell>
          <cell r="Q13" t="str">
            <v>Sfym3Wu</v>
          </cell>
          <cell r="R13" t="str">
            <v>Simple Bond 3-Bbsw+2.00% 15-12-24</v>
          </cell>
          <cell r="S13" t="str">
            <v>Australian Unity Limited</v>
          </cell>
          <cell r="U13">
            <v>231.75</v>
          </cell>
          <cell r="Z13">
            <v>10099.9</v>
          </cell>
          <cell r="AA13">
            <v>8000</v>
          </cell>
          <cell r="AD13" t="str">
            <v>AYUHC.ASX</v>
          </cell>
          <cell r="AE13">
            <v>9755</v>
          </cell>
          <cell r="AF13" t="str">
            <v>AYUHC.ASX</v>
          </cell>
          <cell r="AG13">
            <v>10150</v>
          </cell>
          <cell r="AH13" t="str">
            <v>AYUHC.ASX</v>
          </cell>
          <cell r="AJ13" t="str">
            <v>AYUHC.ASX</v>
          </cell>
        </row>
        <row r="14">
          <cell r="A14" t="str">
            <v>AYUHD</v>
          </cell>
          <cell r="B14" t="str">
            <v>AYUHD.ASX</v>
          </cell>
          <cell r="C14" t="str">
            <v>AYUHD.ASX</v>
          </cell>
          <cell r="D14">
            <v>71</v>
          </cell>
          <cell r="E14">
            <v>1586001.95</v>
          </cell>
          <cell r="F14">
            <v>9760</v>
          </cell>
          <cell r="G14">
            <v>16146</v>
          </cell>
          <cell r="H14">
            <v>0</v>
          </cell>
          <cell r="J14" t="str">
            <v>AYUHD.ASX</v>
          </cell>
          <cell r="K14" t="str">
            <v>AYUHD</v>
          </cell>
          <cell r="L14">
            <v>2</v>
          </cell>
          <cell r="M14">
            <v>202135500</v>
          </cell>
          <cell r="N14">
            <v>46371</v>
          </cell>
          <cell r="O14">
            <v>2070000</v>
          </cell>
          <cell r="P14">
            <v>43756</v>
          </cell>
          <cell r="Q14" t="str">
            <v>Sfym3Wu</v>
          </cell>
          <cell r="R14" t="str">
            <v>Simple Bond 3-Bbsw+2.15% 15-12-26</v>
          </cell>
          <cell r="S14" t="str">
            <v>Australian Unity Limited</v>
          </cell>
          <cell r="U14">
            <v>246.79</v>
          </cell>
          <cell r="Z14">
            <v>9965</v>
          </cell>
          <cell r="AA14">
            <v>8425</v>
          </cell>
          <cell r="AD14" t="str">
            <v>AYUHD.ASX</v>
          </cell>
          <cell r="AE14">
            <v>9650</v>
          </cell>
          <cell r="AF14" t="str">
            <v>AYUHD.ASX</v>
          </cell>
          <cell r="AG14">
            <v>10129</v>
          </cell>
          <cell r="AH14" t="str">
            <v>AYUHD.ASX</v>
          </cell>
          <cell r="AJ14" t="str">
            <v>AYUHD.ASX</v>
          </cell>
        </row>
        <row r="15">
          <cell r="A15" t="str">
            <v>OBLHA</v>
          </cell>
          <cell r="B15" t="str">
            <v>OBLHA.ASX</v>
          </cell>
          <cell r="C15" t="str">
            <v>OBLHA.ASX</v>
          </cell>
          <cell r="D15">
            <v>46</v>
          </cell>
          <cell r="E15">
            <v>590655.42399999988</v>
          </cell>
          <cell r="F15">
            <v>10010</v>
          </cell>
          <cell r="G15">
            <v>5893</v>
          </cell>
          <cell r="H15">
            <v>0</v>
          </cell>
          <cell r="J15" t="str">
            <v>OBLHA.ASX</v>
          </cell>
          <cell r="K15" t="str">
            <v>OBLHA</v>
          </cell>
          <cell r="L15">
            <v>2</v>
          </cell>
          <cell r="M15">
            <v>75810000</v>
          </cell>
          <cell r="N15">
            <v>44917</v>
          </cell>
          <cell r="O15">
            <v>760000</v>
          </cell>
          <cell r="P15">
            <v>41759</v>
          </cell>
          <cell r="Q15" t="str">
            <v>Fym3Wet</v>
          </cell>
          <cell r="R15" t="str">
            <v>Bond 3-Bbsw+4.20% 22-12-22 Sec Step T-01-22</v>
          </cell>
          <cell r="S15" t="str">
            <v>Omni Bridgeway Limited</v>
          </cell>
          <cell r="U15">
            <v>457.38899999999995</v>
          </cell>
          <cell r="Z15">
            <v>10105.1</v>
          </cell>
          <cell r="AA15">
            <v>8200</v>
          </cell>
          <cell r="AD15" t="str">
            <v>OBLHA.ASX</v>
          </cell>
          <cell r="AE15">
            <v>10009</v>
          </cell>
          <cell r="AF15" t="str">
            <v>OBLHA.ASX</v>
          </cell>
          <cell r="AG15">
            <v>10085</v>
          </cell>
          <cell r="AH15" t="str">
            <v>OBLHA.ASX</v>
          </cell>
          <cell r="AI15">
            <v>10180</v>
          </cell>
          <cell r="AJ15" t="str">
            <v>OBLHA.ASX</v>
          </cell>
          <cell r="AK15">
            <v>9740</v>
          </cell>
        </row>
        <row r="16">
          <cell r="A16" t="str">
            <v>GSBI21</v>
          </cell>
          <cell r="B16" t="str">
            <v>GSBI21.ASX</v>
          </cell>
          <cell r="C16" t="str">
            <v>GSBI21.ASX</v>
          </cell>
          <cell r="D16">
            <v>38</v>
          </cell>
          <cell r="E16">
            <v>3689209.23</v>
          </cell>
          <cell r="F16">
            <v>10289</v>
          </cell>
          <cell r="G16">
            <v>35870</v>
          </cell>
          <cell r="H16">
            <v>10289</v>
          </cell>
          <cell r="J16" t="str">
            <v>GSBI21.ASX</v>
          </cell>
          <cell r="K16" t="str">
            <v>GSBI21</v>
          </cell>
          <cell r="L16">
            <v>1</v>
          </cell>
          <cell r="M16">
            <v>26570112964.5</v>
          </cell>
          <cell r="N16">
            <v>44331</v>
          </cell>
          <cell r="O16">
            <v>258238050</v>
          </cell>
          <cell r="P16">
            <v>41415</v>
          </cell>
          <cell r="Q16" t="str">
            <v>Gvm6Wu</v>
          </cell>
          <cell r="R16" t="str">
            <v>Treasury Bond 5.75% 15-05-21 Semi</v>
          </cell>
          <cell r="S16" t="str">
            <v>Australian Government Treasury Bonds</v>
          </cell>
          <cell r="U16">
            <v>575</v>
          </cell>
          <cell r="Z16">
            <v>10985</v>
          </cell>
          <cell r="AA16">
            <v>10000</v>
          </cell>
          <cell r="AD16" t="str">
            <v>GSBI21.ASX</v>
          </cell>
          <cell r="AE16">
            <v>10285</v>
          </cell>
          <cell r="AF16" t="str">
            <v>GSBI21.ASX</v>
          </cell>
          <cell r="AG16">
            <v>10787</v>
          </cell>
          <cell r="AH16" t="str">
            <v>GSBI21.ASX</v>
          </cell>
          <cell r="AI16">
            <v>11310</v>
          </cell>
          <cell r="AJ16" t="str">
            <v>GSBI21.ASX</v>
          </cell>
          <cell r="AK16">
            <v>12003.9</v>
          </cell>
        </row>
        <row r="17">
          <cell r="A17" t="str">
            <v>GSBW21</v>
          </cell>
          <cell r="B17" t="str">
            <v>GSBW21.ASX</v>
          </cell>
          <cell r="C17" t="str">
            <v>GSBW21.ASX</v>
          </cell>
          <cell r="D17">
            <v>3</v>
          </cell>
          <cell r="E17">
            <v>206561.5</v>
          </cell>
          <cell r="F17">
            <v>10206</v>
          </cell>
          <cell r="G17">
            <v>2025</v>
          </cell>
          <cell r="H17">
            <v>10205</v>
          </cell>
          <cell r="J17" t="str">
            <v>GSBW21.ASX</v>
          </cell>
          <cell r="K17" t="str">
            <v>GSBW21</v>
          </cell>
          <cell r="L17">
            <v>1</v>
          </cell>
          <cell r="M17">
            <v>17576180000</v>
          </cell>
          <cell r="N17">
            <v>44551</v>
          </cell>
          <cell r="O17">
            <v>172400000</v>
          </cell>
          <cell r="P17">
            <v>42765</v>
          </cell>
          <cell r="Q17" t="str">
            <v>Gvm6Wu</v>
          </cell>
          <cell r="R17" t="str">
            <v>Treasury Bond 2.00% 21-12-21 Semi</v>
          </cell>
          <cell r="S17" t="str">
            <v>Australian Government Treasury Bonds</v>
          </cell>
          <cell r="U17">
            <v>200</v>
          </cell>
          <cell r="Z17">
            <v>10381</v>
          </cell>
          <cell r="AA17">
            <v>10194</v>
          </cell>
          <cell r="AD17" t="str">
            <v>GSBW21.ASX</v>
          </cell>
          <cell r="AE17">
            <v>10194</v>
          </cell>
          <cell r="AF17" t="str">
            <v>GSBW21.ASX</v>
          </cell>
          <cell r="AG17">
            <v>10271</v>
          </cell>
          <cell r="AH17" t="str">
            <v>GSBW21.ASX</v>
          </cell>
          <cell r="AI17">
            <v>9974</v>
          </cell>
          <cell r="AJ17" t="str">
            <v>GSBW21.ASX</v>
          </cell>
        </row>
        <row r="18">
          <cell r="A18" t="str">
            <v>GSBM22</v>
          </cell>
          <cell r="B18" t="str">
            <v>GSBM22.ASX</v>
          </cell>
          <cell r="C18" t="str">
            <v>GSBM22.ASX</v>
          </cell>
          <cell r="D18">
            <v>96</v>
          </cell>
          <cell r="E18">
            <v>2447713.6659999997</v>
          </cell>
          <cell r="F18">
            <v>10875.5</v>
          </cell>
          <cell r="G18">
            <v>22516</v>
          </cell>
          <cell r="H18">
            <v>10875.5</v>
          </cell>
          <cell r="J18" t="str">
            <v>GSBM22.ASX</v>
          </cell>
          <cell r="K18" t="str">
            <v>GSBM22</v>
          </cell>
          <cell r="L18">
            <v>1</v>
          </cell>
          <cell r="M18">
            <v>27189682420.799999</v>
          </cell>
          <cell r="N18">
            <v>44757</v>
          </cell>
          <cell r="O18">
            <v>249997080</v>
          </cell>
          <cell r="P18">
            <v>41415</v>
          </cell>
          <cell r="Q18" t="str">
            <v>Gvm6Wu</v>
          </cell>
          <cell r="R18" t="str">
            <v>Treasury Bond 5.75% 15-07-22 Semi</v>
          </cell>
          <cell r="S18" t="str">
            <v>Australian Government Treasury Bonds</v>
          </cell>
          <cell r="U18">
            <v>575</v>
          </cell>
          <cell r="Z18">
            <v>11800</v>
          </cell>
          <cell r="AA18">
            <v>10843.8</v>
          </cell>
          <cell r="AD18" t="str">
            <v>GSBM22.ASX</v>
          </cell>
          <cell r="AE18">
            <v>10875</v>
          </cell>
          <cell r="AF18" t="str">
            <v>GSBM22.ASX</v>
          </cell>
          <cell r="AG18">
            <v>11324</v>
          </cell>
          <cell r="AH18" t="str">
            <v>GSBM22.ASX</v>
          </cell>
          <cell r="AI18">
            <v>11531</v>
          </cell>
          <cell r="AJ18" t="str">
            <v>GSBM22.ASX</v>
          </cell>
          <cell r="AK18">
            <v>12144.6</v>
          </cell>
        </row>
        <row r="19">
          <cell r="A19" t="str">
            <v>GSBU22</v>
          </cell>
          <cell r="B19" t="str">
            <v>GSBU22.ASX</v>
          </cell>
          <cell r="C19" t="str">
            <v>GSBU22.ASX</v>
          </cell>
          <cell r="D19">
            <v>0</v>
          </cell>
          <cell r="E19">
            <v>0</v>
          </cell>
          <cell r="F19">
            <v>10432.200000000001</v>
          </cell>
          <cell r="G19">
            <v>0</v>
          </cell>
          <cell r="H19">
            <v>10434</v>
          </cell>
          <cell r="J19" t="str">
            <v>GSBU22.ASX</v>
          </cell>
          <cell r="K19" t="str">
            <v>GSBU22</v>
          </cell>
          <cell r="L19">
            <v>1</v>
          </cell>
          <cell r="M19">
            <v>27632875000</v>
          </cell>
          <cell r="N19">
            <v>44886</v>
          </cell>
          <cell r="O19">
            <v>265000000</v>
          </cell>
          <cell r="P19">
            <v>43024</v>
          </cell>
          <cell r="Q19" t="str">
            <v>Gvm6Wu</v>
          </cell>
          <cell r="R19" t="str">
            <v>Treasury Bond 2.25% 21-11-22 Semi</v>
          </cell>
          <cell r="S19" t="str">
            <v>Australian Government Treasury Bonds</v>
          </cell>
          <cell r="U19">
            <v>225</v>
          </cell>
          <cell r="Z19">
            <v>10639.2</v>
          </cell>
          <cell r="AA19">
            <v>10427.5</v>
          </cell>
          <cell r="AD19" t="str">
            <v>GSBU22.ASX</v>
          </cell>
          <cell r="AE19">
            <v>10432.200000000001</v>
          </cell>
          <cell r="AF19" t="str">
            <v>GSBU22.ASX</v>
          </cell>
          <cell r="AG19">
            <v>10508.1</v>
          </cell>
          <cell r="AH19" t="str">
            <v>GSBU22.ASX</v>
          </cell>
          <cell r="AI19">
            <v>10005.700000000001</v>
          </cell>
          <cell r="AJ19" t="str">
            <v>GSBU22.ASX</v>
          </cell>
        </row>
        <row r="20">
          <cell r="A20" t="str">
            <v>GSBG23</v>
          </cell>
          <cell r="B20" t="str">
            <v>GSBG23.ASX</v>
          </cell>
          <cell r="C20" t="str">
            <v>GSBG23.ASX</v>
          </cell>
          <cell r="D20">
            <v>68</v>
          </cell>
          <cell r="E20">
            <v>2332998.41</v>
          </cell>
          <cell r="F20">
            <v>11365</v>
          </cell>
          <cell r="G20">
            <v>20530</v>
          </cell>
          <cell r="H20">
            <v>11365</v>
          </cell>
          <cell r="J20" t="str">
            <v>GSBG23.ASX</v>
          </cell>
          <cell r="K20" t="str">
            <v>GSBG23</v>
          </cell>
          <cell r="L20">
            <v>1</v>
          </cell>
          <cell r="M20">
            <v>38888487966.800003</v>
          </cell>
          <cell r="N20">
            <v>45037</v>
          </cell>
          <cell r="O20">
            <v>341997080</v>
          </cell>
          <cell r="P20">
            <v>41415</v>
          </cell>
          <cell r="Q20" t="str">
            <v>Gvm6Wu</v>
          </cell>
          <cell r="R20" t="str">
            <v>Treasury Bond 5.50% 21-04-23 Semi</v>
          </cell>
          <cell r="S20" t="str">
            <v>Australian Government Treasury Bonds</v>
          </cell>
          <cell r="U20">
            <v>550</v>
          </cell>
          <cell r="Z20">
            <v>11900</v>
          </cell>
          <cell r="AA20">
            <v>11200</v>
          </cell>
          <cell r="AD20" t="str">
            <v>GSBG23.ASX</v>
          </cell>
          <cell r="AE20">
            <v>11364</v>
          </cell>
          <cell r="AF20" t="str">
            <v>GSBG23.ASX</v>
          </cell>
          <cell r="AG20">
            <v>11728</v>
          </cell>
          <cell r="AH20" t="str">
            <v>GSBG23.ASX</v>
          </cell>
          <cell r="AI20">
            <v>11710</v>
          </cell>
          <cell r="AJ20" t="str">
            <v>GSBG23.ASX</v>
          </cell>
          <cell r="AK20">
            <v>12360.7</v>
          </cell>
        </row>
        <row r="21">
          <cell r="A21" t="str">
            <v>GSBG24</v>
          </cell>
          <cell r="B21" t="str">
            <v>GSBG24.ASX</v>
          </cell>
          <cell r="C21" t="str">
            <v>GSBG24.ASX</v>
          </cell>
          <cell r="D21">
            <v>1</v>
          </cell>
          <cell r="E21">
            <v>49252.5</v>
          </cell>
          <cell r="F21">
            <v>10945</v>
          </cell>
          <cell r="G21">
            <v>450</v>
          </cell>
          <cell r="H21">
            <v>10933</v>
          </cell>
          <cell r="J21" t="str">
            <v>GSBG24.ASX</v>
          </cell>
          <cell r="K21" t="str">
            <v>GSBG24</v>
          </cell>
          <cell r="L21">
            <v>1</v>
          </cell>
          <cell r="M21">
            <v>35943250000</v>
          </cell>
          <cell r="N21">
            <v>45403</v>
          </cell>
          <cell r="O21">
            <v>329000000</v>
          </cell>
          <cell r="P21">
            <v>41415</v>
          </cell>
          <cell r="Q21" t="str">
            <v>Gvm6Wu</v>
          </cell>
          <cell r="R21" t="str">
            <v>Treasury Bond 2.75% 21-04-24 Semi</v>
          </cell>
          <cell r="S21" t="str">
            <v>Australian Government Treasury Bonds</v>
          </cell>
          <cell r="U21">
            <v>275</v>
          </cell>
          <cell r="Z21">
            <v>11137</v>
          </cell>
          <cell r="AA21">
            <v>10898</v>
          </cell>
          <cell r="AD21" t="str">
            <v>GSBG24.ASX</v>
          </cell>
          <cell r="AE21">
            <v>10919</v>
          </cell>
          <cell r="AF21" t="str">
            <v>GSBG24.ASX</v>
          </cell>
          <cell r="AG21">
            <v>10969</v>
          </cell>
          <cell r="AH21" t="str">
            <v>GSBG24.ASX</v>
          </cell>
          <cell r="AI21">
            <v>10188</v>
          </cell>
          <cell r="AJ21" t="str">
            <v>GSBG24.ASX</v>
          </cell>
          <cell r="AK21">
            <v>10432.5</v>
          </cell>
        </row>
        <row r="22">
          <cell r="A22" t="str">
            <v>GSBU24</v>
          </cell>
          <cell r="B22" t="str">
            <v>GSBU24.ASX</v>
          </cell>
          <cell r="C22" t="str">
            <v>GSBU24.ASX</v>
          </cell>
          <cell r="D22">
            <v>3</v>
          </cell>
          <cell r="E22">
            <v>324632.5</v>
          </cell>
          <cell r="F22">
            <v>9963.2999999999993</v>
          </cell>
          <cell r="G22">
            <v>3238</v>
          </cell>
          <cell r="H22">
            <v>9963.2999999999993</v>
          </cell>
          <cell r="J22" t="str">
            <v>GSBU24.ASX</v>
          </cell>
          <cell r="K22" t="str">
            <v>GSBU24</v>
          </cell>
          <cell r="L22">
            <v>1</v>
          </cell>
          <cell r="M22">
            <v>31391010000</v>
          </cell>
          <cell r="N22">
            <v>45617</v>
          </cell>
          <cell r="O22">
            <v>315000000</v>
          </cell>
          <cell r="P22">
            <v>43942</v>
          </cell>
          <cell r="Q22" t="str">
            <v>Gvm6Wu</v>
          </cell>
          <cell r="R22" t="str">
            <v>Treasury Bond 0.25% 21-11-24 Semi</v>
          </cell>
          <cell r="S22" t="str">
            <v>Australian Government Treasury Bonds</v>
          </cell>
          <cell r="U22">
            <v>25</v>
          </cell>
          <cell r="Z22">
            <v>10052.700000000001</v>
          </cell>
          <cell r="AA22">
            <v>9960.9</v>
          </cell>
          <cell r="AD22" t="str">
            <v>GSBU24.ASX</v>
          </cell>
          <cell r="AE22">
            <v>10052.700000000001</v>
          </cell>
          <cell r="AF22" t="str">
            <v>GSBU24.ASX</v>
          </cell>
          <cell r="AH22" t="str">
            <v>GSBU24.ASX</v>
          </cell>
          <cell r="AJ22" t="str">
            <v>GSBU24.ASX</v>
          </cell>
        </row>
        <row r="23">
          <cell r="A23" t="str">
            <v>GSBG25</v>
          </cell>
          <cell r="B23" t="str">
            <v>GSBG25.ASX</v>
          </cell>
          <cell r="C23" t="str">
            <v>GSBG25.ASX</v>
          </cell>
          <cell r="D23">
            <v>21</v>
          </cell>
          <cell r="E23">
            <v>885222.84600000014</v>
          </cell>
          <cell r="F23">
            <v>11209</v>
          </cell>
          <cell r="G23">
            <v>7812</v>
          </cell>
          <cell r="H23">
            <v>11209</v>
          </cell>
          <cell r="J23" t="str">
            <v>GSBG25.ASX</v>
          </cell>
          <cell r="K23" t="str">
            <v>GSBG25</v>
          </cell>
          <cell r="L23">
            <v>1</v>
          </cell>
          <cell r="M23">
            <v>37358977000</v>
          </cell>
          <cell r="N23">
            <v>45768</v>
          </cell>
          <cell r="O23">
            <v>331000000</v>
          </cell>
          <cell r="P23">
            <v>41424</v>
          </cell>
          <cell r="Q23" t="str">
            <v>Gvm6Wu</v>
          </cell>
          <cell r="R23" t="str">
            <v>Treasury Bond 3.25% 21-04-25 Semi</v>
          </cell>
          <cell r="S23" t="str">
            <v>Australian Government Treasury Bonds</v>
          </cell>
          <cell r="U23">
            <v>325</v>
          </cell>
          <cell r="Z23">
            <v>11626.2</v>
          </cell>
          <cell r="AA23">
            <v>11209</v>
          </cell>
          <cell r="AD23" t="str">
            <v>GSBG25.ASX</v>
          </cell>
          <cell r="AE23">
            <v>11340.5</v>
          </cell>
          <cell r="AF23" t="str">
            <v>GSBG25.ASX</v>
          </cell>
          <cell r="AG23">
            <v>11502.6</v>
          </cell>
          <cell r="AH23" t="str">
            <v>GSBG25.ASX</v>
          </cell>
          <cell r="AI23">
            <v>10550</v>
          </cell>
          <cell r="AJ23" t="str">
            <v>GSBG25.ASX</v>
          </cell>
          <cell r="AK23">
            <v>10900</v>
          </cell>
        </row>
        <row r="24">
          <cell r="A24" t="str">
            <v>GSBU25</v>
          </cell>
          <cell r="B24" t="str">
            <v>GSBU25.ASX</v>
          </cell>
          <cell r="C24" t="str">
            <v>GSBU25.ASX</v>
          </cell>
          <cell r="D24">
            <v>14</v>
          </cell>
          <cell r="E24">
            <v>322350.76</v>
          </cell>
          <cell r="F24">
            <v>9845</v>
          </cell>
          <cell r="G24">
            <v>3247</v>
          </cell>
          <cell r="H24">
            <v>9798</v>
          </cell>
          <cell r="J24" t="str">
            <v>GSBU25.ASX</v>
          </cell>
          <cell r="K24" t="str">
            <v>GSBU25</v>
          </cell>
          <cell r="L24">
            <v>1</v>
          </cell>
          <cell r="M24">
            <v>26658270000</v>
          </cell>
          <cell r="N24">
            <v>45982</v>
          </cell>
          <cell r="O24">
            <v>271000000</v>
          </cell>
          <cell r="P24">
            <v>44039</v>
          </cell>
          <cell r="Q24" t="str">
            <v>Gvm6Wu</v>
          </cell>
          <cell r="R24" t="str">
            <v>Treasury Bond 0.25% 21-11-25 Semi</v>
          </cell>
          <cell r="S24" t="str">
            <v>Australian Government Treasury Bonds</v>
          </cell>
          <cell r="U24">
            <v>12.5</v>
          </cell>
          <cell r="Z24">
            <v>10021</v>
          </cell>
          <cell r="AA24">
            <v>9770</v>
          </cell>
          <cell r="AD24" t="str">
            <v>GSBU25.ASX</v>
          </cell>
          <cell r="AE24">
            <v>9952</v>
          </cell>
          <cell r="AF24" t="str">
            <v>GSBU25.ASX</v>
          </cell>
          <cell r="AH24" t="str">
            <v>GSBU25.ASX</v>
          </cell>
          <cell r="AJ24" t="str">
            <v>GSBU25.ASX</v>
          </cell>
        </row>
        <row r="25">
          <cell r="A25" t="str">
            <v>GSBG26</v>
          </cell>
          <cell r="B25" t="str">
            <v>GSBG26.ASX</v>
          </cell>
          <cell r="C25" t="str">
            <v>GSBG26.ASX</v>
          </cell>
          <cell r="D25">
            <v>49</v>
          </cell>
          <cell r="E25">
            <v>441369.31000000006</v>
          </cell>
          <cell r="F25">
            <v>11951.7</v>
          </cell>
          <cell r="G25">
            <v>3658</v>
          </cell>
          <cell r="H25">
            <v>11900.5</v>
          </cell>
          <cell r="J25" t="str">
            <v>GSBG26.ASX</v>
          </cell>
          <cell r="K25" t="str">
            <v>GSBG26</v>
          </cell>
          <cell r="L25">
            <v>1</v>
          </cell>
          <cell r="M25">
            <v>39922018000</v>
          </cell>
          <cell r="N25">
            <v>46133</v>
          </cell>
          <cell r="O25">
            <v>334000000</v>
          </cell>
          <cell r="P25">
            <v>41716</v>
          </cell>
          <cell r="Q25" t="str">
            <v>Gvm6Wu</v>
          </cell>
          <cell r="R25" t="str">
            <v>Treasury Bond 4.25% 21-04-26 Semi</v>
          </cell>
          <cell r="S25" t="str">
            <v>Australian Government Treasury Bonds</v>
          </cell>
          <cell r="U25">
            <v>425</v>
          </cell>
          <cell r="Z25">
            <v>12482.2</v>
          </cell>
          <cell r="AA25">
            <v>11863.9</v>
          </cell>
          <cell r="AD25" t="str">
            <v>GSBG26.ASX</v>
          </cell>
          <cell r="AE25">
            <v>12102</v>
          </cell>
          <cell r="AF25" t="str">
            <v>GSBG26.ASX</v>
          </cell>
          <cell r="AG25">
            <v>12352.4</v>
          </cell>
          <cell r="AH25" t="str">
            <v>GSBG26.ASX</v>
          </cell>
          <cell r="AI25">
            <v>11230</v>
          </cell>
          <cell r="AJ25" t="str">
            <v>GSBG26.ASX</v>
          </cell>
          <cell r="AK25">
            <v>11636.6</v>
          </cell>
        </row>
        <row r="26">
          <cell r="A26" t="str">
            <v>GSBQ26</v>
          </cell>
          <cell r="B26" t="str">
            <v>GSBQ26.ASX</v>
          </cell>
          <cell r="C26" t="str">
            <v>GSBQ26.ASX</v>
          </cell>
          <cell r="D26">
            <v>1</v>
          </cell>
          <cell r="E26">
            <v>225219.63</v>
          </cell>
          <cell r="F26">
            <v>10041</v>
          </cell>
          <cell r="G26">
            <v>2243</v>
          </cell>
          <cell r="H26">
            <v>9802.2000000000007</v>
          </cell>
          <cell r="J26" t="str">
            <v>GSBQ26.ASX</v>
          </cell>
          <cell r="K26" t="str">
            <v>GSBQ26</v>
          </cell>
          <cell r="L26">
            <v>1</v>
          </cell>
          <cell r="M26">
            <v>29118900000</v>
          </cell>
          <cell r="N26">
            <v>46286</v>
          </cell>
          <cell r="O26">
            <v>290000000</v>
          </cell>
          <cell r="P26">
            <v>44104</v>
          </cell>
          <cell r="Q26" t="str">
            <v>Gvm6Wu</v>
          </cell>
          <cell r="R26" t="str">
            <v>Treasury Bond 0.50% 21-09-26 Semi</v>
          </cell>
          <cell r="S26" t="str">
            <v>Australian Government Treasury Bonds</v>
          </cell>
          <cell r="U26">
            <v>25</v>
          </cell>
          <cell r="Z26">
            <v>10093.299999999999</v>
          </cell>
          <cell r="AA26">
            <v>9993.2999999999993</v>
          </cell>
          <cell r="AD26" t="str">
            <v>GSBQ26.ASX</v>
          </cell>
          <cell r="AE26">
            <v>9993.2999999999993</v>
          </cell>
          <cell r="AF26" t="str">
            <v>GSBQ26.ASX</v>
          </cell>
          <cell r="AH26" t="str">
            <v>GSBQ26.ASX</v>
          </cell>
          <cell r="AJ26" t="str">
            <v>GSBQ26.ASX</v>
          </cell>
        </row>
        <row r="27">
          <cell r="A27" t="str">
            <v>GSBG27</v>
          </cell>
          <cell r="B27" t="str">
            <v>GSBG27.ASX</v>
          </cell>
          <cell r="C27" t="str">
            <v>GSBG27.ASX</v>
          </cell>
          <cell r="D27">
            <v>21</v>
          </cell>
          <cell r="E27">
            <v>1194024.6599999999</v>
          </cell>
          <cell r="F27">
            <v>12430</v>
          </cell>
          <cell r="G27">
            <v>9522</v>
          </cell>
          <cell r="H27">
            <v>12333</v>
          </cell>
          <cell r="J27" t="str">
            <v>GSBG27.ASX</v>
          </cell>
          <cell r="K27" t="str">
            <v>GSBG27</v>
          </cell>
          <cell r="L27">
            <v>1</v>
          </cell>
          <cell r="M27">
            <v>38012202621.200005</v>
          </cell>
          <cell r="N27">
            <v>46498</v>
          </cell>
          <cell r="O27">
            <v>306995660</v>
          </cell>
          <cell r="P27">
            <v>41415</v>
          </cell>
          <cell r="Q27" t="str">
            <v>Gvm6Wu</v>
          </cell>
          <cell r="R27" t="str">
            <v>Treasury Bond 4.75% 21-04-27 Semi</v>
          </cell>
          <cell r="S27" t="str">
            <v>Australian Government Treasury Bonds</v>
          </cell>
          <cell r="U27">
            <v>475</v>
          </cell>
          <cell r="Z27">
            <v>13169</v>
          </cell>
          <cell r="AA27">
            <v>12300</v>
          </cell>
          <cell r="AD27" t="str">
            <v>GSBG27.ASX</v>
          </cell>
          <cell r="AE27">
            <v>12655</v>
          </cell>
          <cell r="AF27" t="str">
            <v>GSBG27.ASX</v>
          </cell>
          <cell r="AG27">
            <v>13015</v>
          </cell>
          <cell r="AH27" t="str">
            <v>GSBG27.ASX</v>
          </cell>
          <cell r="AI27">
            <v>11822</v>
          </cell>
          <cell r="AJ27" t="str">
            <v>GSBG27.ASX</v>
          </cell>
          <cell r="AK27">
            <v>11838.5</v>
          </cell>
        </row>
        <row r="28">
          <cell r="A28" t="str">
            <v>GSBU27</v>
          </cell>
          <cell r="B28" t="str">
            <v>GSBU27.ASX</v>
          </cell>
          <cell r="C28" t="str">
            <v>GSBU27.ASX</v>
          </cell>
          <cell r="D28">
            <v>9</v>
          </cell>
          <cell r="E28">
            <v>211062.78</v>
          </cell>
          <cell r="F28">
            <v>11162</v>
          </cell>
          <cell r="G28">
            <v>1864</v>
          </cell>
          <cell r="H28">
            <v>11033</v>
          </cell>
          <cell r="J28" t="str">
            <v>GSBU27.ASX</v>
          </cell>
          <cell r="K28" t="str">
            <v>GSBU27</v>
          </cell>
          <cell r="L28">
            <v>1</v>
          </cell>
          <cell r="M28">
            <v>31147200000</v>
          </cell>
          <cell r="N28">
            <v>46712</v>
          </cell>
          <cell r="O28">
            <v>280000000</v>
          </cell>
          <cell r="P28">
            <v>42397</v>
          </cell>
          <cell r="Q28" t="str">
            <v>Gvm6Wu</v>
          </cell>
          <cell r="R28" t="str">
            <v>Treasury Bond 2.75% 21-11-27 Semi</v>
          </cell>
          <cell r="S28" t="str">
            <v>Australian Government Treasury Bonds</v>
          </cell>
          <cell r="U28">
            <v>275</v>
          </cell>
          <cell r="Z28">
            <v>11734.7</v>
          </cell>
          <cell r="AA28">
            <v>11022</v>
          </cell>
          <cell r="AD28" t="str">
            <v>GSBU27.ASX</v>
          </cell>
          <cell r="AE28">
            <v>11426</v>
          </cell>
          <cell r="AF28" t="str">
            <v>GSBU27.ASX</v>
          </cell>
          <cell r="AG28">
            <v>11436</v>
          </cell>
          <cell r="AH28" t="str">
            <v>GSBU27.ASX</v>
          </cell>
          <cell r="AI28">
            <v>10112</v>
          </cell>
          <cell r="AJ28" t="str">
            <v>GSBU27.ASX</v>
          </cell>
          <cell r="AK28">
            <v>10324</v>
          </cell>
        </row>
        <row r="29">
          <cell r="A29" t="str">
            <v>GSBI28</v>
          </cell>
          <cell r="B29" t="str">
            <v>GSBI28.ASX</v>
          </cell>
          <cell r="C29" t="str">
            <v>GSBI28.ASX</v>
          </cell>
          <cell r="D29">
            <v>1</v>
          </cell>
          <cell r="E29">
            <v>224992.11000000002</v>
          </cell>
          <cell r="F29">
            <v>11067</v>
          </cell>
          <cell r="G29">
            <v>2033</v>
          </cell>
          <cell r="H29">
            <v>10681</v>
          </cell>
          <cell r="J29" t="str">
            <v>GSBI28.ASX</v>
          </cell>
          <cell r="K29" t="str">
            <v>GSBI28</v>
          </cell>
          <cell r="L29">
            <v>1</v>
          </cell>
          <cell r="M29">
            <v>32031450000</v>
          </cell>
          <cell r="N29">
            <v>46894</v>
          </cell>
          <cell r="O29">
            <v>297000000</v>
          </cell>
          <cell r="P29">
            <v>42509</v>
          </cell>
          <cell r="Q29" t="str">
            <v>Gvm6Wu</v>
          </cell>
          <cell r="R29" t="str">
            <v>Treasury Bond 2.25% 21-05-28 Semi</v>
          </cell>
          <cell r="S29" t="str">
            <v>Australian Government Treasury Bonds</v>
          </cell>
          <cell r="U29">
            <v>225</v>
          </cell>
          <cell r="Z29">
            <v>11375</v>
          </cell>
          <cell r="AA29">
            <v>10756</v>
          </cell>
          <cell r="AD29" t="str">
            <v>GSBI28.ASX</v>
          </cell>
          <cell r="AE29">
            <v>11189</v>
          </cell>
          <cell r="AF29" t="str">
            <v>GSBI28.ASX</v>
          </cell>
          <cell r="AG29">
            <v>11148</v>
          </cell>
          <cell r="AH29" t="str">
            <v>GSBI28.ASX</v>
          </cell>
          <cell r="AI29">
            <v>9516</v>
          </cell>
          <cell r="AJ29" t="str">
            <v>GSBI28.ASX</v>
          </cell>
        </row>
        <row r="30">
          <cell r="A30" t="str">
            <v>GSBU28</v>
          </cell>
          <cell r="B30" t="str">
            <v>GSBU28.ASX</v>
          </cell>
          <cell r="C30" t="str">
            <v>GSBU28.ASX</v>
          </cell>
          <cell r="D30">
            <v>15</v>
          </cell>
          <cell r="E30">
            <v>283322.80000000005</v>
          </cell>
          <cell r="F30">
            <v>10986.2</v>
          </cell>
          <cell r="G30">
            <v>2496</v>
          </cell>
          <cell r="H30">
            <v>10986.2</v>
          </cell>
          <cell r="J30" t="str">
            <v>GSBU28.ASX</v>
          </cell>
          <cell r="K30" t="str">
            <v>GSBU28</v>
          </cell>
          <cell r="L30">
            <v>1</v>
          </cell>
          <cell r="M30">
            <v>34650998000</v>
          </cell>
          <cell r="N30">
            <v>47078</v>
          </cell>
          <cell r="O30">
            <v>311000000</v>
          </cell>
          <cell r="P30">
            <v>42796</v>
          </cell>
          <cell r="Q30" t="str">
            <v>Gvm6Wu</v>
          </cell>
          <cell r="R30" t="str">
            <v>Treasury Bond 2.75% 21-11-28 Semi</v>
          </cell>
          <cell r="S30" t="str">
            <v>Australian Government Treasury Bonds</v>
          </cell>
          <cell r="U30">
            <v>275</v>
          </cell>
          <cell r="Z30">
            <v>11930.5</v>
          </cell>
          <cell r="AA30">
            <v>10986.2</v>
          </cell>
          <cell r="AD30" t="str">
            <v>GSBU28.ASX</v>
          </cell>
          <cell r="AE30">
            <v>11529.1</v>
          </cell>
          <cell r="AF30" t="str">
            <v>GSBU28.ASX</v>
          </cell>
          <cell r="AG30">
            <v>11790.3</v>
          </cell>
          <cell r="AH30" t="str">
            <v>GSBU28.ASX</v>
          </cell>
          <cell r="AI30">
            <v>10070.6</v>
          </cell>
          <cell r="AJ30" t="str">
            <v>GSBU28.ASX</v>
          </cell>
        </row>
        <row r="31">
          <cell r="A31" t="str">
            <v>GSBG29</v>
          </cell>
          <cell r="B31" t="str">
            <v>GSBG29.ASX</v>
          </cell>
          <cell r="C31" t="str">
            <v>GSBG29.ASX</v>
          </cell>
          <cell r="D31">
            <v>26</v>
          </cell>
          <cell r="E31">
            <v>588113.26899999997</v>
          </cell>
          <cell r="F31">
            <v>11466.6</v>
          </cell>
          <cell r="G31">
            <v>5015</v>
          </cell>
          <cell r="H31">
            <v>11466.6</v>
          </cell>
          <cell r="J31" t="str">
            <v>GSBG29.ASX</v>
          </cell>
          <cell r="K31" t="str">
            <v>GSBG29</v>
          </cell>
          <cell r="L31">
            <v>1</v>
          </cell>
          <cell r="M31">
            <v>38116752453.18</v>
          </cell>
          <cell r="N31">
            <v>47229</v>
          </cell>
          <cell r="O31">
            <v>329998030</v>
          </cell>
          <cell r="P31">
            <v>41415</v>
          </cell>
          <cell r="Q31" t="str">
            <v>Gvm6Wu</v>
          </cell>
          <cell r="R31" t="str">
            <v>Treasury Bond 3.25% 21-04-29 Semi</v>
          </cell>
          <cell r="S31" t="str">
            <v>Australian Government Treasury Bonds</v>
          </cell>
          <cell r="U31">
            <v>325</v>
          </cell>
          <cell r="Z31">
            <v>12516.3</v>
          </cell>
          <cell r="AA31">
            <v>11394.1</v>
          </cell>
          <cell r="AD31" t="str">
            <v>GSBG29.ASX</v>
          </cell>
          <cell r="AE31">
            <v>11992.4</v>
          </cell>
          <cell r="AF31" t="str">
            <v>GSBG29.ASX</v>
          </cell>
          <cell r="AG31">
            <v>12328.3</v>
          </cell>
          <cell r="AH31" t="str">
            <v>GSBG29.ASX</v>
          </cell>
          <cell r="AI31">
            <v>10420.4</v>
          </cell>
          <cell r="AJ31" t="str">
            <v>GSBG29.ASX</v>
          </cell>
          <cell r="AK31">
            <v>10733.6</v>
          </cell>
        </row>
        <row r="32">
          <cell r="A32" t="str">
            <v>GSBU29</v>
          </cell>
          <cell r="B32" t="str">
            <v>GSBU29.ASX</v>
          </cell>
          <cell r="C32" t="str">
            <v>GSBU29.ASX</v>
          </cell>
          <cell r="D32">
            <v>27</v>
          </cell>
          <cell r="E32">
            <v>171110.90000000002</v>
          </cell>
          <cell r="F32">
            <v>11166</v>
          </cell>
          <cell r="G32">
            <v>1503</v>
          </cell>
          <cell r="H32">
            <v>10992</v>
          </cell>
          <cell r="J32" t="str">
            <v>GSBU29.ASX</v>
          </cell>
          <cell r="K32" t="str">
            <v>GSBU29</v>
          </cell>
          <cell r="L32">
            <v>1</v>
          </cell>
          <cell r="M32">
            <v>36101170000</v>
          </cell>
          <cell r="N32">
            <v>47443</v>
          </cell>
          <cell r="O32">
            <v>329000000</v>
          </cell>
          <cell r="P32">
            <v>43129</v>
          </cell>
          <cell r="Q32" t="str">
            <v>Gvm6Wu</v>
          </cell>
          <cell r="R32" t="str">
            <v>Treasury Bond 2.75% 21-11-29 Semi</v>
          </cell>
          <cell r="S32" t="str">
            <v>Australian Government Treasury Bonds</v>
          </cell>
          <cell r="U32">
            <v>275</v>
          </cell>
          <cell r="Z32">
            <v>12048</v>
          </cell>
          <cell r="AA32">
            <v>10973</v>
          </cell>
          <cell r="AD32" t="str">
            <v>GSBU29.ASX</v>
          </cell>
          <cell r="AE32">
            <v>11631</v>
          </cell>
          <cell r="AF32" t="str">
            <v>GSBU29.ASX</v>
          </cell>
          <cell r="AG32">
            <v>11912</v>
          </cell>
          <cell r="AH32" t="str">
            <v>GSBU29.ASX</v>
          </cell>
          <cell r="AI32">
            <v>9857</v>
          </cell>
          <cell r="AJ32" t="str">
            <v>GSBU29.ASX</v>
          </cell>
        </row>
        <row r="33">
          <cell r="A33" t="str">
            <v>GSBI30</v>
          </cell>
          <cell r="B33" t="str">
            <v>GSBI30.ASX</v>
          </cell>
          <cell r="C33" t="str">
            <v>GSBI30.ASX</v>
          </cell>
          <cell r="D33">
            <v>0</v>
          </cell>
          <cell r="E33">
            <v>0</v>
          </cell>
          <cell r="F33">
            <v>11438.5</v>
          </cell>
          <cell r="G33">
            <v>0</v>
          </cell>
          <cell r="H33">
            <v>10764.6</v>
          </cell>
          <cell r="J33" t="str">
            <v>GSBI30.ASX</v>
          </cell>
          <cell r="K33" t="str">
            <v>GSBI30</v>
          </cell>
          <cell r="L33">
            <v>1</v>
          </cell>
          <cell r="M33">
            <v>40492290000</v>
          </cell>
          <cell r="N33">
            <v>47624</v>
          </cell>
          <cell r="O33">
            <v>354000000</v>
          </cell>
          <cell r="P33">
            <v>43265</v>
          </cell>
          <cell r="Q33" t="str">
            <v>Gvm6Wu</v>
          </cell>
          <cell r="R33" t="str">
            <v>Treasury Bond 2.50% 21-05-30 Semi</v>
          </cell>
          <cell r="S33" t="str">
            <v>Australian Government Treasury Bonds</v>
          </cell>
          <cell r="U33">
            <v>250</v>
          </cell>
          <cell r="Z33">
            <v>11820.9</v>
          </cell>
          <cell r="AA33">
            <v>11261.7</v>
          </cell>
          <cell r="AD33" t="str">
            <v>GSBI30.ASX</v>
          </cell>
          <cell r="AE33">
            <v>11438.5</v>
          </cell>
          <cell r="AF33" t="str">
            <v>GSBI30.ASX</v>
          </cell>
          <cell r="AG33">
            <v>11687.8</v>
          </cell>
          <cell r="AH33" t="str">
            <v>GSBI30.ASX</v>
          </cell>
          <cell r="AJ33" t="str">
            <v>GSBI30.ASX</v>
          </cell>
        </row>
        <row r="34">
          <cell r="A34" t="str">
            <v>GSBW30</v>
          </cell>
          <cell r="B34" t="str">
            <v>GSBW30.ASX</v>
          </cell>
          <cell r="C34" t="str">
            <v>GSBW30.ASX</v>
          </cell>
          <cell r="D34">
            <v>10</v>
          </cell>
          <cell r="E34">
            <v>564972.04999999993</v>
          </cell>
          <cell r="F34">
            <v>9746</v>
          </cell>
          <cell r="G34">
            <v>5716</v>
          </cell>
          <cell r="H34">
            <v>9343</v>
          </cell>
          <cell r="J34" t="str">
            <v>GSBW30.ASX</v>
          </cell>
          <cell r="K34" t="str">
            <v>GSBW30</v>
          </cell>
          <cell r="L34">
            <v>1</v>
          </cell>
          <cell r="M34">
            <v>33458040000</v>
          </cell>
          <cell r="N34">
            <v>47838</v>
          </cell>
          <cell r="O34">
            <v>357000000</v>
          </cell>
          <cell r="P34">
            <v>43972</v>
          </cell>
          <cell r="Q34" t="str">
            <v>Gvm6Wu</v>
          </cell>
          <cell r="R34" t="str">
            <v>Treasury Bond 1.00% 21-12-30 Semi</v>
          </cell>
          <cell r="S34" t="str">
            <v>Australian Government Treasury Bonds</v>
          </cell>
          <cell r="U34">
            <v>100</v>
          </cell>
          <cell r="Z34">
            <v>10341</v>
          </cell>
          <cell r="AA34">
            <v>9372</v>
          </cell>
          <cell r="AD34" t="str">
            <v>GSBW30.ASX</v>
          </cell>
          <cell r="AE34">
            <v>9964</v>
          </cell>
          <cell r="AF34" t="str">
            <v>GSBW30.ASX</v>
          </cell>
          <cell r="AH34" t="str">
            <v>GSBW30.ASX</v>
          </cell>
          <cell r="AJ34" t="str">
            <v>GSBW30.ASX</v>
          </cell>
        </row>
        <row r="35">
          <cell r="A35" t="str">
            <v>GSBK31</v>
          </cell>
          <cell r="B35" t="str">
            <v>GSBK31.ASX</v>
          </cell>
          <cell r="C35" t="str">
            <v>GSBK31.ASX</v>
          </cell>
          <cell r="D35">
            <v>6</v>
          </cell>
          <cell r="E35">
            <v>90185.714999999997</v>
          </cell>
          <cell r="F35">
            <v>9780</v>
          </cell>
          <cell r="G35">
            <v>924</v>
          </cell>
          <cell r="H35">
            <v>9780</v>
          </cell>
          <cell r="J35" t="str">
            <v>GSBK31.ASX</v>
          </cell>
          <cell r="K35" t="str">
            <v>GSBK31</v>
          </cell>
          <cell r="L35">
            <v>1</v>
          </cell>
          <cell r="M35">
            <v>28751504000</v>
          </cell>
          <cell r="N35">
            <v>48020</v>
          </cell>
          <cell r="O35">
            <v>293000000</v>
          </cell>
          <cell r="P35">
            <v>43619</v>
          </cell>
          <cell r="Q35" t="str">
            <v>Gvm6Wu</v>
          </cell>
          <cell r="R35" t="str">
            <v>Treasury Bond 1.50% 21-06-31 Semi</v>
          </cell>
          <cell r="S35" t="str">
            <v>Australian Government Treasury Bonds</v>
          </cell>
          <cell r="U35">
            <v>150</v>
          </cell>
          <cell r="Z35">
            <v>10721.5</v>
          </cell>
          <cell r="AA35">
            <v>9741</v>
          </cell>
          <cell r="AD35" t="str">
            <v>GSBK31.ASX</v>
          </cell>
          <cell r="AE35">
            <v>10473</v>
          </cell>
          <cell r="AF35" t="str">
            <v>GSBK31.ASX</v>
          </cell>
          <cell r="AG35">
            <v>10613.7</v>
          </cell>
          <cell r="AH35" t="str">
            <v>GSBK31.ASX</v>
          </cell>
          <cell r="AJ35" t="str">
            <v>GSBK31.ASX</v>
          </cell>
        </row>
        <row r="36">
          <cell r="A36" t="str">
            <v>GSBU31</v>
          </cell>
          <cell r="B36" t="str">
            <v>GSBU31.ASX</v>
          </cell>
          <cell r="C36" t="str">
            <v>GSBU31.ASX</v>
          </cell>
          <cell r="D36">
            <v>3</v>
          </cell>
          <cell r="E36">
            <v>38480</v>
          </cell>
          <cell r="F36">
            <v>9266</v>
          </cell>
          <cell r="G36">
            <v>410</v>
          </cell>
          <cell r="H36">
            <v>9266</v>
          </cell>
          <cell r="J36" t="str">
            <v>GSBU31.ASX</v>
          </cell>
          <cell r="K36" t="str">
            <v>GSBU31</v>
          </cell>
          <cell r="L36">
            <v>1</v>
          </cell>
          <cell r="M36">
            <v>27711000000</v>
          </cell>
          <cell r="N36">
            <v>48173</v>
          </cell>
          <cell r="O36">
            <v>300000000</v>
          </cell>
          <cell r="P36">
            <v>44076</v>
          </cell>
          <cell r="Q36" t="str">
            <v>Gvm6Wu</v>
          </cell>
          <cell r="R36" t="str">
            <v>Treasury Bond 1.00% 21-11-31 Semi</v>
          </cell>
          <cell r="S36" t="str">
            <v>Australian Government Treasury Bonds</v>
          </cell>
          <cell r="U36">
            <v>50</v>
          </cell>
          <cell r="Z36">
            <v>9500</v>
          </cell>
          <cell r="AA36">
            <v>9237</v>
          </cell>
          <cell r="AD36" t="str">
            <v>GSBU31.ASX</v>
          </cell>
          <cell r="AE36">
            <v>0</v>
          </cell>
          <cell r="AF36" t="str">
            <v>GSBU31.ASX</v>
          </cell>
          <cell r="AH36" t="str">
            <v>GSBU31.ASX</v>
          </cell>
          <cell r="AJ36" t="str">
            <v>GSBU31.ASX</v>
          </cell>
        </row>
        <row r="37">
          <cell r="A37" t="str">
            <v>GSBI32</v>
          </cell>
          <cell r="B37" t="str">
            <v>GSBI32.ASX</v>
          </cell>
          <cell r="C37" t="str">
            <v>GSBI32.ASX</v>
          </cell>
          <cell r="D37">
            <v>4</v>
          </cell>
          <cell r="E37">
            <v>30984.6</v>
          </cell>
          <cell r="F37">
            <v>9400</v>
          </cell>
          <cell r="G37">
            <v>320</v>
          </cell>
          <cell r="H37">
            <v>9400</v>
          </cell>
          <cell r="J37" t="str">
            <v>GSBI32.ASX</v>
          </cell>
          <cell r="K37" t="str">
            <v>GSBI32</v>
          </cell>
          <cell r="L37">
            <v>1</v>
          </cell>
          <cell r="M37">
            <v>21737520000</v>
          </cell>
          <cell r="N37">
            <v>48355</v>
          </cell>
          <cell r="O37">
            <v>227000000</v>
          </cell>
          <cell r="P37">
            <v>43858</v>
          </cell>
          <cell r="Q37" t="str">
            <v>Gvm6Wu</v>
          </cell>
          <cell r="R37" t="str">
            <v>Treasury Bond 1.25% 21-05-32 Semi</v>
          </cell>
          <cell r="S37" t="str">
            <v>Australian Government Treasury Bonds</v>
          </cell>
          <cell r="U37">
            <v>125</v>
          </cell>
          <cell r="Z37">
            <v>10388</v>
          </cell>
          <cell r="AA37">
            <v>9400</v>
          </cell>
          <cell r="AD37" t="str">
            <v>GSBI32.ASX</v>
          </cell>
          <cell r="AE37">
            <v>10175</v>
          </cell>
          <cell r="AF37" t="str">
            <v>GSBI32.ASX</v>
          </cell>
          <cell r="AG37">
            <v>10190</v>
          </cell>
          <cell r="AH37" t="str">
            <v>GSBI32.ASX</v>
          </cell>
          <cell r="AJ37" t="str">
            <v>GSBI32.ASX</v>
          </cell>
        </row>
        <row r="38">
          <cell r="A38" t="str">
            <v>GSBG33</v>
          </cell>
          <cell r="B38" t="str">
            <v>GSBG33.ASX</v>
          </cell>
          <cell r="C38" t="str">
            <v>GSBG33.ASX</v>
          </cell>
          <cell r="D38">
            <v>42</v>
          </cell>
          <cell r="E38">
            <v>2785300.9800000004</v>
          </cell>
          <cell r="F38">
            <v>12823</v>
          </cell>
          <cell r="G38">
            <v>20620</v>
          </cell>
          <cell r="H38">
            <v>12823</v>
          </cell>
          <cell r="J38" t="str">
            <v>GSBG33.ASX</v>
          </cell>
          <cell r="K38" t="str">
            <v>GSBG33</v>
          </cell>
          <cell r="L38">
            <v>1</v>
          </cell>
          <cell r="M38">
            <v>19411680000</v>
          </cell>
          <cell r="N38">
            <v>48690</v>
          </cell>
          <cell r="O38">
            <v>148000000</v>
          </cell>
          <cell r="P38">
            <v>41600</v>
          </cell>
          <cell r="Q38" t="str">
            <v>Gvm6Wu</v>
          </cell>
          <cell r="R38" t="str">
            <v>Treasury Bond 4.50% 21-04-33 Semi</v>
          </cell>
          <cell r="S38" t="str">
            <v>Australian Government Treasury Bonds</v>
          </cell>
          <cell r="U38">
            <v>450</v>
          </cell>
          <cell r="Z38">
            <v>14738</v>
          </cell>
          <cell r="AA38">
            <v>12823</v>
          </cell>
          <cell r="AD38" t="str">
            <v>GSBG33.ASX</v>
          </cell>
          <cell r="AE38">
            <v>13859</v>
          </cell>
          <cell r="AF38" t="str">
            <v>GSBG33.ASX</v>
          </cell>
          <cell r="AG38">
            <v>14661</v>
          </cell>
          <cell r="AH38" t="str">
            <v>GSBG33.ASX</v>
          </cell>
          <cell r="AI38">
            <v>11994</v>
          </cell>
          <cell r="AJ38" t="str">
            <v>GSBG33.ASX</v>
          </cell>
          <cell r="AK38">
            <v>12330</v>
          </cell>
        </row>
        <row r="39">
          <cell r="A39" t="str">
            <v>GSBK35</v>
          </cell>
          <cell r="B39" t="str">
            <v>GSBK35.ASX</v>
          </cell>
          <cell r="C39" t="str">
            <v>GSBK35.ASX</v>
          </cell>
          <cell r="D39">
            <v>3</v>
          </cell>
          <cell r="E39">
            <v>157484.85000000003</v>
          </cell>
          <cell r="F39">
            <v>10843</v>
          </cell>
          <cell r="G39">
            <v>1365</v>
          </cell>
          <cell r="H39">
            <v>10739</v>
          </cell>
          <cell r="J39" t="str">
            <v>GSBK35.ASX</v>
          </cell>
          <cell r="K39" t="str">
            <v>GSBK35</v>
          </cell>
          <cell r="L39">
            <v>1</v>
          </cell>
          <cell r="M39">
            <v>9363105000</v>
          </cell>
          <cell r="N39">
            <v>49481</v>
          </cell>
          <cell r="O39">
            <v>85500000</v>
          </cell>
          <cell r="P39">
            <v>42093</v>
          </cell>
          <cell r="Q39" t="str">
            <v>Gvm6Wu</v>
          </cell>
          <cell r="R39" t="str">
            <v>Treasury Bond 2.75% 21-06-35 Semi</v>
          </cell>
          <cell r="S39" t="str">
            <v>Australian Government Treasury Bonds</v>
          </cell>
          <cell r="U39">
            <v>275</v>
          </cell>
          <cell r="Z39">
            <v>12574</v>
          </cell>
          <cell r="AA39">
            <v>10843</v>
          </cell>
          <cell r="AD39" t="str">
            <v>GSBK35.ASX</v>
          </cell>
          <cell r="AE39">
            <v>11821</v>
          </cell>
          <cell r="AF39" t="str">
            <v>GSBK35.ASX</v>
          </cell>
          <cell r="AG39">
            <v>12493</v>
          </cell>
          <cell r="AH39" t="str">
            <v>GSBK35.ASX</v>
          </cell>
          <cell r="AI39">
            <v>9527</v>
          </cell>
          <cell r="AJ39" t="str">
            <v>GSBK35.ASX</v>
          </cell>
          <cell r="AK39">
            <v>9559.7999999999993</v>
          </cell>
        </row>
        <row r="40">
          <cell r="A40" t="str">
            <v>GSBG37</v>
          </cell>
          <cell r="B40" t="str">
            <v>GSBG37.ASX</v>
          </cell>
          <cell r="C40" t="str">
            <v>GSBG37.ASX</v>
          </cell>
          <cell r="D40">
            <v>21</v>
          </cell>
          <cell r="E40">
            <v>1391129.3319999997</v>
          </cell>
          <cell r="F40">
            <v>11952.6</v>
          </cell>
          <cell r="G40">
            <v>10891</v>
          </cell>
          <cell r="H40">
            <v>11952.6</v>
          </cell>
          <cell r="J40" t="str">
            <v>GSBG37.ASX</v>
          </cell>
          <cell r="K40" t="str">
            <v>GSBG37</v>
          </cell>
          <cell r="L40">
            <v>1</v>
          </cell>
          <cell r="M40">
            <v>14826240000</v>
          </cell>
          <cell r="N40">
            <v>50151</v>
          </cell>
          <cell r="O40">
            <v>120000000</v>
          </cell>
          <cell r="P40">
            <v>41933</v>
          </cell>
          <cell r="Q40" t="str">
            <v>Gvm6Wu</v>
          </cell>
          <cell r="R40" t="str">
            <v>Treasury Bond 3.75% 21-04-37 Semi</v>
          </cell>
          <cell r="S40" t="str">
            <v>Australian Government Treasury Bonds</v>
          </cell>
          <cell r="U40">
            <v>375</v>
          </cell>
          <cell r="Z40">
            <v>14094.9</v>
          </cell>
          <cell r="AA40">
            <v>11952.6</v>
          </cell>
          <cell r="AD40" t="str">
            <v>GSBG37.ASX</v>
          </cell>
          <cell r="AE40">
            <v>13213.9</v>
          </cell>
          <cell r="AF40" t="str">
            <v>GSBG37.ASX</v>
          </cell>
          <cell r="AG40">
            <v>14237.3</v>
          </cell>
          <cell r="AH40" t="str">
            <v>GSBG37.ASX</v>
          </cell>
          <cell r="AI40">
            <v>10966.8</v>
          </cell>
          <cell r="AJ40" t="str">
            <v>GSBG37.ASX</v>
          </cell>
          <cell r="AK40">
            <v>11200</v>
          </cell>
        </row>
        <row r="41">
          <cell r="A41" t="str">
            <v>GSBI41</v>
          </cell>
          <cell r="B41" t="str">
            <v>GSBI41.ASX</v>
          </cell>
          <cell r="C41" t="str">
            <v>GSBI41.ASX</v>
          </cell>
          <cell r="D41">
            <v>16</v>
          </cell>
          <cell r="E41">
            <v>298257.40999999997</v>
          </cell>
          <cell r="F41">
            <v>10444</v>
          </cell>
          <cell r="G41">
            <v>2669</v>
          </cell>
          <cell r="H41">
            <v>10444</v>
          </cell>
          <cell r="J41" t="str">
            <v>GSBI41.ASX</v>
          </cell>
          <cell r="K41" t="str">
            <v>GSBI41</v>
          </cell>
          <cell r="L41">
            <v>1</v>
          </cell>
          <cell r="M41">
            <v>13838500000</v>
          </cell>
          <cell r="N41">
            <v>51642</v>
          </cell>
          <cell r="O41">
            <v>130000000</v>
          </cell>
          <cell r="P41">
            <v>43311</v>
          </cell>
          <cell r="Q41" t="str">
            <v>Gvm6Wu</v>
          </cell>
          <cell r="R41" t="str">
            <v>Treasury Bond 2.75% 21-05-41 Semi</v>
          </cell>
          <cell r="S41" t="str">
            <v>Australian Government Treasury Bonds</v>
          </cell>
          <cell r="U41">
            <v>275</v>
          </cell>
          <cell r="Z41">
            <v>13363</v>
          </cell>
          <cell r="AA41">
            <v>10411</v>
          </cell>
          <cell r="AD41" t="str">
            <v>GSBI41.ASX</v>
          </cell>
          <cell r="AE41">
            <v>11605</v>
          </cell>
          <cell r="AF41" t="str">
            <v>GSBI41.ASX</v>
          </cell>
          <cell r="AG41">
            <v>12768</v>
          </cell>
          <cell r="AH41" t="str">
            <v>GSBI41.ASX</v>
          </cell>
          <cell r="AJ41" t="str">
            <v>GSBI41.ASX</v>
          </cell>
        </row>
        <row r="42">
          <cell r="A42" t="str">
            <v>GSBK51</v>
          </cell>
          <cell r="B42" t="str">
            <v>GSBK51.ASX</v>
          </cell>
          <cell r="C42" t="str">
            <v>GSBK51.ASX</v>
          </cell>
          <cell r="D42">
            <v>37</v>
          </cell>
          <cell r="E42">
            <v>795901.80499999993</v>
          </cell>
          <cell r="F42">
            <v>7884</v>
          </cell>
          <cell r="G42">
            <v>9143</v>
          </cell>
          <cell r="H42">
            <v>7884</v>
          </cell>
          <cell r="J42" t="str">
            <v>GSBK51.ASX</v>
          </cell>
          <cell r="K42" t="str">
            <v>GSBK51</v>
          </cell>
          <cell r="L42">
            <v>1</v>
          </cell>
          <cell r="M42">
            <v>12381900000</v>
          </cell>
          <cell r="N42">
            <v>55325</v>
          </cell>
          <cell r="O42">
            <v>150000000</v>
          </cell>
          <cell r="P42">
            <v>44048</v>
          </cell>
          <cell r="Q42" t="str">
            <v>Gvm6Wu</v>
          </cell>
          <cell r="R42" t="str">
            <v>Treasury Bond 1.75% 21-06-51 Semi</v>
          </cell>
          <cell r="S42" t="str">
            <v>Australian Government Treasury Bonds</v>
          </cell>
          <cell r="U42">
            <v>87.5</v>
          </cell>
          <cell r="Z42">
            <v>10280.1</v>
          </cell>
          <cell r="AA42">
            <v>7842.7</v>
          </cell>
          <cell r="AD42" t="str">
            <v>GSBK51.ASX</v>
          </cell>
          <cell r="AE42">
            <v>9200</v>
          </cell>
          <cell r="AF42" t="str">
            <v>GSBK51.ASX</v>
          </cell>
          <cell r="AH42" t="str">
            <v>GSBK51.ASX</v>
          </cell>
          <cell r="AJ42" t="str">
            <v>GSBK51.ASX</v>
          </cell>
        </row>
        <row r="43">
          <cell r="A43" t="str">
            <v>GSBK39</v>
          </cell>
          <cell r="B43" t="str">
            <v>GSBK39.ASX</v>
          </cell>
          <cell r="C43" t="str">
            <v>GSBK39.ASX</v>
          </cell>
          <cell r="D43">
            <v>5</v>
          </cell>
          <cell r="E43">
            <v>47005.776000000005</v>
          </cell>
          <cell r="F43">
            <v>11320</v>
          </cell>
          <cell r="G43">
            <v>392</v>
          </cell>
          <cell r="H43">
            <v>11320</v>
          </cell>
          <cell r="J43" t="str">
            <v>GSBK39.ASX</v>
          </cell>
          <cell r="K43" t="str">
            <v>GSBK39</v>
          </cell>
          <cell r="L43">
            <v>1</v>
          </cell>
          <cell r="M43">
            <v>10970784000</v>
          </cell>
          <cell r="N43">
            <v>50942</v>
          </cell>
          <cell r="O43">
            <v>96000000</v>
          </cell>
          <cell r="P43">
            <v>42297</v>
          </cell>
          <cell r="Q43" t="str">
            <v>Gvm6Wu</v>
          </cell>
          <cell r="R43" t="str">
            <v>Treasury Bond 3.25% 21-06-39 Semi</v>
          </cell>
          <cell r="S43" t="str">
            <v>Australian Government Treasury Bonds</v>
          </cell>
          <cell r="U43">
            <v>325</v>
          </cell>
          <cell r="Z43">
            <v>13375.1</v>
          </cell>
          <cell r="AA43">
            <v>11272.8</v>
          </cell>
          <cell r="AD43" t="str">
            <v>GSBK39.ASX</v>
          </cell>
          <cell r="AE43">
            <v>12347.8</v>
          </cell>
          <cell r="AF43" t="str">
            <v>GSBK39.ASX</v>
          </cell>
          <cell r="AG43">
            <v>12840.9</v>
          </cell>
          <cell r="AH43" t="str">
            <v>GSBK39.ASX</v>
          </cell>
          <cell r="AI43">
            <v>10050</v>
          </cell>
          <cell r="AJ43" t="str">
            <v>GSBK39.ASX</v>
          </cell>
          <cell r="AK43">
            <v>10249</v>
          </cell>
        </row>
        <row r="44">
          <cell r="A44" t="str">
            <v>GSBE47</v>
          </cell>
          <cell r="B44" t="str">
            <v>GSBE47.ASX</v>
          </cell>
          <cell r="C44" t="str">
            <v>GSBE47.ASX</v>
          </cell>
          <cell r="D44">
            <v>89</v>
          </cell>
          <cell r="E44">
            <v>1832348.2890000003</v>
          </cell>
          <cell r="F44">
            <v>10799.9</v>
          </cell>
          <cell r="G44">
            <v>16322</v>
          </cell>
          <cell r="H44">
            <v>10799.9</v>
          </cell>
          <cell r="J44" t="str">
            <v>GSBE47.ASX</v>
          </cell>
          <cell r="K44" t="str">
            <v>GSBE47</v>
          </cell>
          <cell r="L44">
            <v>1</v>
          </cell>
          <cell r="M44">
            <v>14454573000</v>
          </cell>
          <cell r="N44">
            <v>53772</v>
          </cell>
          <cell r="O44">
            <v>133000000</v>
          </cell>
          <cell r="P44">
            <v>42662</v>
          </cell>
          <cell r="Q44" t="str">
            <v>Gvm6Wu</v>
          </cell>
          <cell r="R44" t="str">
            <v>Treasury Bond 3.00% 21-03-47 Semi</v>
          </cell>
          <cell r="S44" t="str">
            <v>Australian Government Treasury Bonds</v>
          </cell>
          <cell r="U44">
            <v>300</v>
          </cell>
          <cell r="Z44">
            <v>13314.5</v>
          </cell>
          <cell r="AA44">
            <v>10540</v>
          </cell>
          <cell r="AD44" t="str">
            <v>GSBE47.ASX</v>
          </cell>
          <cell r="AE44">
            <v>12152.4</v>
          </cell>
          <cell r="AF44" t="str">
            <v>GSBE47.ASX</v>
          </cell>
          <cell r="AG44">
            <v>13622.2</v>
          </cell>
          <cell r="AH44" t="str">
            <v>GSBE47.ASX</v>
          </cell>
          <cell r="AI44">
            <v>9412.7000000000007</v>
          </cell>
          <cell r="AJ44" t="str">
            <v>GSBE47.ASX</v>
          </cell>
        </row>
        <row r="45">
          <cell r="A45" t="str">
            <v>GSIC22</v>
          </cell>
          <cell r="B45" t="str">
            <v>GSIC22.ASX</v>
          </cell>
          <cell r="C45" t="str">
            <v>GSIC22.ASX</v>
          </cell>
          <cell r="D45">
            <v>19</v>
          </cell>
          <cell r="E45">
            <v>282820.53999999998</v>
          </cell>
          <cell r="F45">
            <v>12024</v>
          </cell>
          <cell r="G45">
            <v>2354</v>
          </cell>
          <cell r="H45">
            <v>12024</v>
          </cell>
          <cell r="J45" t="str">
            <v>GSIC22.ASX</v>
          </cell>
          <cell r="K45" t="str">
            <v>GSIC22</v>
          </cell>
          <cell r="L45">
            <v>1</v>
          </cell>
          <cell r="M45">
            <v>8234803613.4000006</v>
          </cell>
          <cell r="N45">
            <v>44613</v>
          </cell>
          <cell r="O45">
            <v>68401060</v>
          </cell>
          <cell r="P45">
            <v>41415</v>
          </cell>
          <cell r="Q45" t="str">
            <v>Ijm3Wu</v>
          </cell>
          <cell r="R45" t="str">
            <v>Treas Indexed Bond Cpi+1.25% 21-02-22 Qly</v>
          </cell>
          <cell r="S45" t="str">
            <v>Australian Government Treasury Indexed Bonds</v>
          </cell>
          <cell r="U45">
            <v>145.39689000000001</v>
          </cell>
          <cell r="Z45">
            <v>12055</v>
          </cell>
          <cell r="AA45">
            <v>11688</v>
          </cell>
          <cell r="AD45" t="str">
            <v>GSIC22.ASX</v>
          </cell>
          <cell r="AE45">
            <v>12017</v>
          </cell>
          <cell r="AF45" t="str">
            <v>GSIC22.ASX</v>
          </cell>
          <cell r="AG45">
            <v>12019</v>
          </cell>
          <cell r="AH45" t="str">
            <v>GSIC22.ASX</v>
          </cell>
          <cell r="AI45">
            <v>11540</v>
          </cell>
          <cell r="AJ45" t="str">
            <v>GSIC22.ASX</v>
          </cell>
          <cell r="AK45">
            <v>11460</v>
          </cell>
        </row>
        <row r="46">
          <cell r="A46" t="str">
            <v>GSIQ25</v>
          </cell>
          <cell r="B46" t="str">
            <v>GSIQ25.ASX</v>
          </cell>
          <cell r="C46" t="str">
            <v>GSIQ25.ASX</v>
          </cell>
          <cell r="D46">
            <v>29</v>
          </cell>
          <cell r="E46">
            <v>545258.57900000003</v>
          </cell>
          <cell r="F46">
            <v>15069.8</v>
          </cell>
          <cell r="G46">
            <v>3582</v>
          </cell>
          <cell r="H46">
            <v>15069.8</v>
          </cell>
          <cell r="J46" t="str">
            <v>GSIQ25.ASX</v>
          </cell>
          <cell r="K46" t="str">
            <v>GSIQ25</v>
          </cell>
          <cell r="L46">
            <v>1</v>
          </cell>
          <cell r="M46">
            <v>11677495893.18</v>
          </cell>
          <cell r="N46">
            <v>45920</v>
          </cell>
          <cell r="O46">
            <v>77427220</v>
          </cell>
          <cell r="P46">
            <v>41415</v>
          </cell>
          <cell r="Q46" t="str">
            <v>Ijm3Wu</v>
          </cell>
          <cell r="R46" t="str">
            <v>Treas Indexed Bond Cpi+3.00% 20-09-25 Qly</v>
          </cell>
          <cell r="S46" t="str">
            <v>Australian Government Treasury Indexed Bonds</v>
          </cell>
          <cell r="U46">
            <v>375.80999999999995</v>
          </cell>
          <cell r="Z46">
            <v>15800</v>
          </cell>
          <cell r="AA46">
            <v>13972.6</v>
          </cell>
          <cell r="AD46" t="str">
            <v>GSIQ25.ASX</v>
          </cell>
          <cell r="AE46">
            <v>15203.6</v>
          </cell>
          <cell r="AF46" t="str">
            <v>GSIQ25.ASX</v>
          </cell>
          <cell r="AG46">
            <v>14897.8</v>
          </cell>
          <cell r="AH46" t="str">
            <v>GSIQ25.ASX</v>
          </cell>
          <cell r="AI46">
            <v>14108.9</v>
          </cell>
          <cell r="AJ46" t="str">
            <v>GSIQ25.ASX</v>
          </cell>
          <cell r="AK46">
            <v>14327</v>
          </cell>
        </row>
        <row r="47">
          <cell r="A47" t="str">
            <v>GSIU27</v>
          </cell>
          <cell r="B47" t="str">
            <v>GSIU27.ASX</v>
          </cell>
          <cell r="C47" t="str">
            <v>GSIU27.ASX</v>
          </cell>
          <cell r="D47">
            <v>3</v>
          </cell>
          <cell r="E47">
            <v>760954.9</v>
          </cell>
          <cell r="F47">
            <v>11711</v>
          </cell>
          <cell r="G47">
            <v>6406</v>
          </cell>
          <cell r="H47">
            <v>11501</v>
          </cell>
          <cell r="J47" t="str">
            <v>GSIU27.ASX</v>
          </cell>
          <cell r="K47" t="str">
            <v>GSIU27</v>
          </cell>
          <cell r="L47">
            <v>1</v>
          </cell>
          <cell r="M47">
            <v>6792380000</v>
          </cell>
          <cell r="N47">
            <v>46712</v>
          </cell>
          <cell r="O47">
            <v>58000000</v>
          </cell>
          <cell r="P47">
            <v>42979</v>
          </cell>
          <cell r="Q47" t="str">
            <v>Ijm3Wu</v>
          </cell>
          <cell r="R47" t="str">
            <v>Treas Indexed Bond Cpi+0.75% 21-11-27 Qly</v>
          </cell>
          <cell r="S47" t="str">
            <v>Australian Government Treasury Indexed Bonds</v>
          </cell>
          <cell r="U47">
            <v>78.759389999999996</v>
          </cell>
          <cell r="Z47">
            <v>11905</v>
          </cell>
          <cell r="AA47">
            <v>10721</v>
          </cell>
          <cell r="AD47" t="str">
            <v>GSIU27.ASX</v>
          </cell>
          <cell r="AE47">
            <v>11905</v>
          </cell>
          <cell r="AF47" t="str">
            <v>GSIU27.ASX</v>
          </cell>
          <cell r="AG47">
            <v>11150</v>
          </cell>
          <cell r="AH47" t="str">
            <v>GSIU27.ASX</v>
          </cell>
          <cell r="AI47">
            <v>10034</v>
          </cell>
          <cell r="AJ47" t="str">
            <v>GSIU27.ASX</v>
          </cell>
        </row>
        <row r="48">
          <cell r="A48" t="str">
            <v>GSIQ30</v>
          </cell>
          <cell r="B48" t="str">
            <v>GSIQ30.ASX</v>
          </cell>
          <cell r="C48" t="str">
            <v>GSIQ30.ASX</v>
          </cell>
          <cell r="D48">
            <v>17</v>
          </cell>
          <cell r="E48">
            <v>367963.58999999997</v>
          </cell>
          <cell r="F48">
            <v>15233</v>
          </cell>
          <cell r="G48">
            <v>2304</v>
          </cell>
          <cell r="H48">
            <v>15300</v>
          </cell>
          <cell r="J48" t="str">
            <v>GSIQ30.ASX</v>
          </cell>
          <cell r="K48" t="str">
            <v>GSIQ30</v>
          </cell>
          <cell r="L48">
            <v>1</v>
          </cell>
          <cell r="M48">
            <v>9041338368</v>
          </cell>
          <cell r="N48">
            <v>47746</v>
          </cell>
          <cell r="O48">
            <v>57427200</v>
          </cell>
          <cell r="P48">
            <v>41415</v>
          </cell>
          <cell r="Q48" t="str">
            <v>Ijm3Wu</v>
          </cell>
          <cell r="R48" t="str">
            <v>Treas Indexed Bond Cpi+2.50% 20-09-30 Qly</v>
          </cell>
          <cell r="S48" t="str">
            <v>Australian Government Treasury Indexed Bonds</v>
          </cell>
          <cell r="U48">
            <v>305.50625000000002</v>
          </cell>
          <cell r="Z48">
            <v>16389</v>
          </cell>
          <cell r="AA48">
            <v>13500</v>
          </cell>
          <cell r="AD48" t="str">
            <v>GSIQ30.ASX</v>
          </cell>
          <cell r="AE48">
            <v>16153</v>
          </cell>
          <cell r="AF48" t="str">
            <v>GSIQ30.ASX</v>
          </cell>
          <cell r="AG48">
            <v>15998</v>
          </cell>
          <cell r="AH48" t="str">
            <v>GSIQ30.ASX</v>
          </cell>
          <cell r="AI48">
            <v>14077</v>
          </cell>
          <cell r="AJ48" t="str">
            <v>GSIQ30.ASX</v>
          </cell>
          <cell r="AK48">
            <v>13824</v>
          </cell>
        </row>
        <row r="49">
          <cell r="A49" t="str">
            <v>GSIO35</v>
          </cell>
          <cell r="B49" t="str">
            <v>GSIO35.ASX</v>
          </cell>
          <cell r="C49" t="str">
            <v>GSIO35.ASX</v>
          </cell>
          <cell r="D49">
            <v>7</v>
          </cell>
          <cell r="E49">
            <v>149101.527</v>
          </cell>
          <cell r="F49">
            <v>15109.5</v>
          </cell>
          <cell r="G49">
            <v>982</v>
          </cell>
          <cell r="H49">
            <v>14244.8</v>
          </cell>
          <cell r="J49" t="str">
            <v>GSIO35.ASX</v>
          </cell>
          <cell r="K49" t="str">
            <v>GSIO35</v>
          </cell>
          <cell r="L49">
            <v>1</v>
          </cell>
          <cell r="M49">
            <v>6293928000</v>
          </cell>
          <cell r="N49">
            <v>49542</v>
          </cell>
          <cell r="O49">
            <v>43500000</v>
          </cell>
          <cell r="P49">
            <v>41548</v>
          </cell>
          <cell r="Q49" t="str">
            <v>Ijm3Wu</v>
          </cell>
          <cell r="R49" t="str">
            <v>Treas Indexed Bond Cpi+2.00% 21-08-35 Qly</v>
          </cell>
          <cell r="S49" t="str">
            <v>Australian Government Treasury Indexed Bonds</v>
          </cell>
          <cell r="U49">
            <v>226.53</v>
          </cell>
          <cell r="Z49">
            <v>15842.7</v>
          </cell>
          <cell r="AA49">
            <v>12526.2</v>
          </cell>
          <cell r="AD49" t="str">
            <v>GSIO35.ASX</v>
          </cell>
          <cell r="AE49">
            <v>15515.1</v>
          </cell>
          <cell r="AF49" t="str">
            <v>GSIO35.ASX</v>
          </cell>
          <cell r="AG49">
            <v>14807.3</v>
          </cell>
          <cell r="AH49" t="str">
            <v>GSIO35.ASX</v>
          </cell>
          <cell r="AI49">
            <v>12664.2</v>
          </cell>
          <cell r="AJ49" t="str">
            <v>GSIO35.ASX</v>
          </cell>
          <cell r="AK49">
            <v>12590.4</v>
          </cell>
        </row>
        <row r="50">
          <cell r="A50" t="str">
            <v>GSIC50</v>
          </cell>
          <cell r="B50" t="str">
            <v>GSIC50.ASX</v>
          </cell>
          <cell r="C50" t="str">
            <v>GSIC50.ASX</v>
          </cell>
          <cell r="D50">
            <v>9</v>
          </cell>
          <cell r="E50">
            <v>344536.99699999997</v>
          </cell>
          <cell r="F50">
            <v>11226.2</v>
          </cell>
          <cell r="G50">
            <v>2884</v>
          </cell>
          <cell r="H50">
            <v>11226.2</v>
          </cell>
          <cell r="J50" t="str">
            <v>GSIC50.ASX</v>
          </cell>
          <cell r="K50" t="str">
            <v>GSIC50</v>
          </cell>
          <cell r="L50">
            <v>1</v>
          </cell>
          <cell r="M50">
            <v>4322087000</v>
          </cell>
          <cell r="N50">
            <v>54840</v>
          </cell>
          <cell r="O50">
            <v>38500000</v>
          </cell>
          <cell r="P50">
            <v>43369</v>
          </cell>
          <cell r="Q50" t="str">
            <v>Ijm3Wu</v>
          </cell>
          <cell r="R50" t="str">
            <v>Treas Indexed Bond Cpi+1.00% 21-02-50 Qly</v>
          </cell>
          <cell r="S50" t="str">
            <v>Australian Government Treasury Indexed Bonds</v>
          </cell>
          <cell r="U50">
            <v>103.02249999999999</v>
          </cell>
          <cell r="Z50">
            <v>13999</v>
          </cell>
          <cell r="AA50">
            <v>9073.5</v>
          </cell>
          <cell r="AD50" t="str">
            <v>GSIC50.ASX</v>
          </cell>
          <cell r="AE50">
            <v>12895.8</v>
          </cell>
          <cell r="AF50" t="str">
            <v>GSIC50.ASX</v>
          </cell>
          <cell r="AG50">
            <v>11970.5</v>
          </cell>
          <cell r="AH50" t="str">
            <v>GSIC50.ASX</v>
          </cell>
          <cell r="AJ50" t="str">
            <v>GSIC50.ASX</v>
          </cell>
        </row>
        <row r="51">
          <cell r="A51" t="str">
            <v>GSIO40</v>
          </cell>
          <cell r="B51" t="str">
            <v>GSIO40.ASX</v>
          </cell>
          <cell r="C51" t="str">
            <v>GSIO40.ASX</v>
          </cell>
          <cell r="D51">
            <v>5</v>
          </cell>
          <cell r="E51">
            <v>87137.451000000001</v>
          </cell>
          <cell r="F51">
            <v>12558.7</v>
          </cell>
          <cell r="G51">
            <v>665</v>
          </cell>
          <cell r="H51">
            <v>12558.7</v>
          </cell>
          <cell r="J51" t="str">
            <v>GSIO40.ASX</v>
          </cell>
          <cell r="K51" t="str">
            <v>GSIO40</v>
          </cell>
          <cell r="L51">
            <v>1</v>
          </cell>
          <cell r="M51">
            <v>4734305500</v>
          </cell>
          <cell r="N51">
            <v>51369</v>
          </cell>
          <cell r="O51">
            <v>36500000</v>
          </cell>
          <cell r="P51">
            <v>42234</v>
          </cell>
          <cell r="Q51" t="str">
            <v>Ijm3Wu</v>
          </cell>
          <cell r="R51" t="str">
            <v>Treas Indexed Bond Cpi+1.25% 21-08-40 Qly</v>
          </cell>
          <cell r="S51" t="str">
            <v>Australian Government Treasury Indexed Bonds</v>
          </cell>
          <cell r="U51">
            <v>135.85314</v>
          </cell>
          <cell r="Z51">
            <v>14037.6</v>
          </cell>
          <cell r="AA51">
            <v>10475.9</v>
          </cell>
          <cell r="AD51" t="str">
            <v>GSIO40.ASX</v>
          </cell>
          <cell r="AE51">
            <v>14025</v>
          </cell>
          <cell r="AF51" t="str">
            <v>GSIO40.ASX</v>
          </cell>
          <cell r="AG51">
            <v>13515.3</v>
          </cell>
          <cell r="AH51" t="str">
            <v>GSIO40.ASX</v>
          </cell>
          <cell r="AI51">
            <v>10799.7</v>
          </cell>
          <cell r="AJ51" t="str">
            <v>GSIO40.ASX</v>
          </cell>
          <cell r="AK51">
            <v>10737.1</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loomberg data"/>
      <sheetName val="YieldBroker data"/>
      <sheetName val="Data to be used in Report"/>
      <sheetName val="Other (to be designed)"/>
      <sheetName val="Date"/>
    </sheetNames>
    <sheetDataSet>
      <sheetData sheetId="0" refreshError="1"/>
      <sheetData sheetId="1" refreshError="1">
        <row r="4">
          <cell r="G4" t="str">
            <v>CAMG</v>
          </cell>
          <cell r="H4" t="str">
            <v>CAMAU Corp</v>
          </cell>
          <cell r="I4">
            <v>762.75101167263142</v>
          </cell>
          <cell r="J4">
            <v>6.25</v>
          </cell>
          <cell r="K4" t="str">
            <v>Qtrly</v>
          </cell>
        </row>
        <row r="5">
          <cell r="G5" t="str">
            <v>CVCG</v>
          </cell>
          <cell r="H5" t="str">
            <v>CVCAU F 06/22/2023 Corp</v>
          </cell>
          <cell r="I5">
            <v>5.7367038854413694</v>
          </cell>
          <cell r="J5">
            <v>4.6723999999999997</v>
          </cell>
          <cell r="K5" t="str">
            <v>Qtrly</v>
          </cell>
        </row>
        <row r="6">
          <cell r="G6" t="str">
            <v>CSSG</v>
          </cell>
          <cell r="H6" t="str">
            <v>ZQ172964@BVAL Corp</v>
          </cell>
          <cell r="I6">
            <v>7.0680620494354116</v>
          </cell>
          <cell r="J6">
            <v>8</v>
          </cell>
          <cell r="K6" t="str">
            <v>S/A</v>
          </cell>
        </row>
        <row r="7">
          <cell r="G7" t="str">
            <v>NFNG</v>
          </cell>
          <cell r="H7" t="str">
            <v>EF828225@BVAL Corp</v>
          </cell>
          <cell r="I7">
            <v>5.7440861887525063</v>
          </cell>
          <cell r="J7">
            <v>4.8487999999999998</v>
          </cell>
          <cell r="K7" t="str">
            <v>S/A</v>
          </cell>
        </row>
        <row r="8">
          <cell r="G8" t="str">
            <v>BENHB</v>
          </cell>
          <cell r="H8" t="str">
            <v>EC021689@BVAL Corp</v>
          </cell>
          <cell r="I8">
            <v>1.8382689999999999</v>
          </cell>
          <cell r="J8">
            <v>1.9100000000000001</v>
          </cell>
          <cell r="K8" t="str">
            <v>Qtrly</v>
          </cell>
        </row>
        <row r="9">
          <cell r="G9" t="str">
            <v>CWNHB</v>
          </cell>
          <cell r="H9" t="str">
            <v>CWNAU 0 04/23/2075 REGS Corp</v>
          </cell>
          <cell r="I9">
            <v>4.9183846234126376</v>
          </cell>
          <cell r="J9">
            <v>4.8949999999999996</v>
          </cell>
          <cell r="K9" t="str">
            <v>Qtrly</v>
          </cell>
        </row>
        <row r="10">
          <cell r="G10" t="str">
            <v>MBLHB</v>
          </cell>
          <cell r="H10" t="str">
            <v>EC199833@BVAL Corp</v>
          </cell>
          <cell r="I10">
            <v>5.5681818181790508</v>
          </cell>
          <cell r="J10">
            <v>2.59</v>
          </cell>
          <cell r="K10" t="str">
            <v>Qtrly</v>
          </cell>
        </row>
        <row r="11">
          <cell r="G11" t="str">
            <v>NABHA</v>
          </cell>
          <cell r="H11" t="str">
            <v>EC170804@BVAL Corp</v>
          </cell>
          <cell r="I11">
            <v>5.5736363636363633</v>
          </cell>
          <cell r="J11">
            <v>2.1566000000000001</v>
          </cell>
          <cell r="K11" t="str">
            <v>Qtrly</v>
          </cell>
        </row>
        <row r="12">
          <cell r="G12" t="str">
            <v>QUBHA</v>
          </cell>
          <cell r="H12" t="str">
            <v>QUBAU 0 10/05/2023 REGS Corp</v>
          </cell>
          <cell r="I12">
            <v>2.910448397151252</v>
          </cell>
          <cell r="J12">
            <v>4.8150000000000004</v>
          </cell>
          <cell r="K12" t="str">
            <v>Qtrly</v>
          </cell>
        </row>
        <row r="13">
          <cell r="G13" t="str">
            <v>AMPPA</v>
          </cell>
          <cell r="H13" t="str">
            <v>EP049525@EXCH Pfd</v>
          </cell>
          <cell r="I13">
            <v>5.1123959448575338</v>
          </cell>
          <cell r="J13">
            <v>6.0221</v>
          </cell>
          <cell r="K13" t="str">
            <v>Qtrly</v>
          </cell>
        </row>
        <row r="14">
          <cell r="G14" t="str">
            <v>AMPPB</v>
          </cell>
          <cell r="H14" t="str">
            <v>EP058279@EXCH Pfd</v>
          </cell>
          <cell r="I14">
            <v>5.7274999320101037</v>
          </cell>
          <cell r="J14">
            <v>5.4220999999999995</v>
          </cell>
          <cell r="K14" t="str">
            <v>Qtrly</v>
          </cell>
        </row>
        <row r="15">
          <cell r="G15" t="str">
            <v>ANZPD</v>
          </cell>
          <cell r="H15" t="str">
            <v>EP044675@EXCH Pfd</v>
          </cell>
          <cell r="I15">
            <v>3.6119156497863014</v>
          </cell>
          <cell r="J15">
            <v>3.9883000000000002</v>
          </cell>
          <cell r="K15" t="str">
            <v>S/A</v>
          </cell>
        </row>
        <row r="16">
          <cell r="G16" t="str">
            <v>ANZPE</v>
          </cell>
          <cell r="H16" t="str">
            <v>EP045620@EXCH Pfd</v>
          </cell>
          <cell r="I16">
            <v>3.8668592301100158</v>
          </cell>
          <cell r="J16">
            <v>4.2787000000000006</v>
          </cell>
          <cell r="K16" t="str">
            <v>S/A</v>
          </cell>
        </row>
        <row r="17">
          <cell r="G17" t="str">
            <v>ANZPF</v>
          </cell>
          <cell r="H17" t="str">
            <v>EP048015@EXCH Pfd</v>
          </cell>
          <cell r="I17">
            <v>4.2253340410936309</v>
          </cell>
          <cell r="J17">
            <v>4.6287000000000003</v>
          </cell>
          <cell r="K17" t="str">
            <v>S/A</v>
          </cell>
        </row>
        <row r="18">
          <cell r="G18" t="str">
            <v>ANZPG</v>
          </cell>
          <cell r="H18" t="str">
            <v>Ep051369@EXCH Pfd</v>
          </cell>
          <cell r="I18">
            <v>5.0368898627593408</v>
          </cell>
          <cell r="J18">
            <v>5.6140999999999996</v>
          </cell>
          <cell r="K18" t="str">
            <v>Qtrly</v>
          </cell>
        </row>
        <row r="19">
          <cell r="G19" t="str">
            <v>ANZPH</v>
          </cell>
          <cell r="H19" t="str">
            <v>EP053385@EXCH Pfd</v>
          </cell>
          <cell r="I19">
            <v>4.4227030396449276</v>
          </cell>
          <cell r="J19">
            <v>4.7141000000000002</v>
          </cell>
          <cell r="K19" t="str">
            <v>Qtrly</v>
          </cell>
        </row>
        <row r="20">
          <cell r="G20" t="str">
            <v>BENPE</v>
          </cell>
          <cell r="H20" t="str">
            <v>EP047061@EXCH Pfd</v>
          </cell>
          <cell r="I20">
            <v>4.0784570395791802</v>
          </cell>
          <cell r="J20">
            <v>4.1420000000000003</v>
          </cell>
          <cell r="K20" t="str">
            <v>S/A</v>
          </cell>
        </row>
        <row r="21">
          <cell r="G21" t="str">
            <v>BENPF</v>
          </cell>
          <cell r="H21" t="str">
            <v>EP048660@EXCH Pfd</v>
          </cell>
          <cell r="I21">
            <v>4.5898331306206375</v>
          </cell>
          <cell r="J21">
            <v>4.9858000000000002</v>
          </cell>
          <cell r="K21" t="str">
            <v>S/A</v>
          </cell>
        </row>
        <row r="22">
          <cell r="G22" t="str">
            <v>BENPG</v>
          </cell>
          <cell r="H22" t="str">
            <v>EP053789@EXCH Pfd</v>
          </cell>
          <cell r="I22">
            <v>4.7086930387589545</v>
          </cell>
          <cell r="J22">
            <v>4.6459999999999999</v>
          </cell>
          <cell r="K22" t="str">
            <v>Qtrly</v>
          </cell>
        </row>
        <row r="23">
          <cell r="G23" t="str">
            <v>BOQPE</v>
          </cell>
          <cell r="H23" t="str">
            <v>EP054196@EXCH Pfd</v>
          </cell>
          <cell r="I23">
            <v>4.5417501620364327</v>
          </cell>
          <cell r="J23">
            <v>4.6566000000000001</v>
          </cell>
          <cell r="K23" t="str">
            <v>Qtrly</v>
          </cell>
        </row>
        <row r="24">
          <cell r="G24" t="str">
            <v>CBAPD</v>
          </cell>
          <cell r="H24" t="str">
            <v>Ep046997@EXCH Pfd</v>
          </cell>
          <cell r="I24">
            <v>3.562074517547563</v>
          </cell>
          <cell r="J24">
            <v>3.6949999999999998</v>
          </cell>
          <cell r="K24" t="str">
            <v>Qtrly</v>
          </cell>
        </row>
        <row r="25">
          <cell r="G25" t="str">
            <v>CBAPE</v>
          </cell>
          <cell r="H25" t="str">
            <v>EP050205@EXCH Pfd</v>
          </cell>
          <cell r="I25">
            <v>5.2026634360999999</v>
          </cell>
          <cell r="J25">
            <v>6.0950000000000006</v>
          </cell>
          <cell r="K25" t="str">
            <v>Qtrly</v>
          </cell>
        </row>
        <row r="26">
          <cell r="G26" t="str">
            <v>CBAPF</v>
          </cell>
          <cell r="H26" t="str">
            <v>EP052381@EXCH Pfd</v>
          </cell>
          <cell r="I26">
            <v>4.480312522980701</v>
          </cell>
          <cell r="J26">
            <v>4.7949999999999999</v>
          </cell>
          <cell r="K26" t="str">
            <v>Qtrly</v>
          </cell>
        </row>
        <row r="27">
          <cell r="G27" t="str">
            <v>CBAPG</v>
          </cell>
          <cell r="H27" t="str">
            <v>EP055074@EXCH Pfd</v>
          </cell>
          <cell r="I27">
            <v>4.1423778182565165</v>
          </cell>
          <cell r="J27">
            <v>4.2949999999999999</v>
          </cell>
          <cell r="K27" t="str">
            <v>Qtrly</v>
          </cell>
        </row>
        <row r="28">
          <cell r="G28" t="str">
            <v>CBAPH</v>
          </cell>
          <cell r="H28" t="str">
            <v>EP056390@EXCH Pfd</v>
          </cell>
          <cell r="I28">
            <v>4.3679691214022878</v>
          </cell>
          <cell r="J28">
            <v>4.5950000000000006</v>
          </cell>
          <cell r="K28" t="str">
            <v>Qtrly</v>
          </cell>
        </row>
        <row r="29">
          <cell r="G29" t="str">
            <v>CBAPI</v>
          </cell>
          <cell r="H29" t="str">
            <v>EP057917@EXCH Pfd</v>
          </cell>
          <cell r="I29">
            <v>4.2696054867915381</v>
          </cell>
          <cell r="J29">
            <v>3.9269000000000003</v>
          </cell>
          <cell r="K29" t="str">
            <v>Qtrly</v>
          </cell>
        </row>
        <row r="30">
          <cell r="G30" t="str">
            <v>CGFPA</v>
          </cell>
          <cell r="H30" t="str">
            <v>EP047010@EXCH Pfd</v>
          </cell>
          <cell r="I30">
            <v>3.9984304312736318</v>
          </cell>
          <cell r="J30">
            <v>4.2750000000000004</v>
          </cell>
          <cell r="K30" t="str">
            <v>Qtrly</v>
          </cell>
        </row>
        <row r="31">
          <cell r="G31" t="str">
            <v>CGFPB</v>
          </cell>
          <cell r="H31" t="str">
            <v>EP052422@EXCH Pfd</v>
          </cell>
          <cell r="I31">
            <v>4.9950374478666628</v>
          </cell>
          <cell r="J31">
            <v>5.2749999999999995</v>
          </cell>
          <cell r="K31" t="str">
            <v>Qtrly</v>
          </cell>
        </row>
        <row r="32">
          <cell r="G32" t="str">
            <v>IAGPD</v>
          </cell>
          <cell r="H32" t="str">
            <v>EP051945@EXCH Pfd</v>
          </cell>
          <cell r="I32">
            <v>5.3087599642937668</v>
          </cell>
          <cell r="J32">
            <v>5.5949999999999998</v>
          </cell>
          <cell r="K32" t="str">
            <v>Qtrly</v>
          </cell>
        </row>
        <row r="33">
          <cell r="G33" t="str">
            <v>KBCPA</v>
          </cell>
          <cell r="H33" t="str">
            <v>KBCAU 7 07/31/2020 Corp</v>
          </cell>
          <cell r="I33">
            <v>-327.83485225999999</v>
          </cell>
          <cell r="J33">
            <v>7</v>
          </cell>
          <cell r="K33" t="str">
            <v>Qtrly</v>
          </cell>
        </row>
        <row r="34">
          <cell r="G34" t="str">
            <v>MQGPB</v>
          </cell>
          <cell r="H34" t="str">
            <v>EP049656@EXCH Pfd</v>
          </cell>
          <cell r="I34">
            <v>5.4172428776794517</v>
          </cell>
          <cell r="J34">
            <v>6.2877999999999998</v>
          </cell>
          <cell r="K34" t="str">
            <v>S/A</v>
          </cell>
        </row>
        <row r="35">
          <cell r="G35" t="str">
            <v>MQGPC</v>
          </cell>
          <cell r="H35" t="str">
            <v>EP055279@EXCH Pfd</v>
          </cell>
          <cell r="I35">
            <v>4.6378446645925155</v>
          </cell>
          <cell r="J35">
            <v>4.8949999999999996</v>
          </cell>
          <cell r="K35" t="str">
            <v>Qtrly</v>
          </cell>
        </row>
        <row r="36">
          <cell r="G36" t="str">
            <v>MQGPD</v>
          </cell>
          <cell r="H36" t="str">
            <v>EP056779@EXCH Pfd</v>
          </cell>
          <cell r="I36">
            <v>4.8455160162850177</v>
          </cell>
          <cell r="J36">
            <v>5.0388000000000002</v>
          </cell>
          <cell r="K36" t="str">
            <v>Qtrly</v>
          </cell>
        </row>
        <row r="37">
          <cell r="G37" t="str">
            <v>MXUPA</v>
          </cell>
          <cell r="H37" t="str">
            <v>MXGAU Float PERP Pfd</v>
          </cell>
          <cell r="I37">
            <v>4.7376792860252044</v>
          </cell>
          <cell r="J37">
            <v>4.82</v>
          </cell>
          <cell r="K37" t="str">
            <v>Qtrly</v>
          </cell>
        </row>
        <row r="38">
          <cell r="G38" t="str">
            <v>NABPB</v>
          </cell>
          <cell r="H38" t="str">
            <v>EP045117@EXCH Pfd</v>
          </cell>
          <cell r="I38">
            <v>3.8781498290044141</v>
          </cell>
          <cell r="J38">
            <v>4.1502999999999997</v>
          </cell>
          <cell r="K38" t="str">
            <v>Qtrly</v>
          </cell>
        </row>
        <row r="39">
          <cell r="G39" t="str">
            <v>NABPD</v>
          </cell>
          <cell r="H39" t="str">
            <v>EP050880@EXCH Pfd</v>
          </cell>
          <cell r="I39">
            <v>5.4807657841117354</v>
          </cell>
          <cell r="J39">
            <v>5.8643000000000001</v>
          </cell>
          <cell r="K39" t="str">
            <v>Qtrly</v>
          </cell>
        </row>
        <row r="40">
          <cell r="G40" t="str">
            <v>NABPE</v>
          </cell>
          <cell r="H40" t="str">
            <v>AM439612@BVAL Corp</v>
          </cell>
          <cell r="I40">
            <v>2.4935417684917831</v>
          </cell>
          <cell r="J40">
            <v>3.1141000000000001</v>
          </cell>
          <cell r="K40" t="str">
            <v>Qtrly</v>
          </cell>
        </row>
        <row r="41">
          <cell r="G41" t="str">
            <v>NABPF</v>
          </cell>
          <cell r="H41" t="str">
            <v>EP056749@EXCH Pfd</v>
          </cell>
          <cell r="I41">
            <v>4.7308893648757318</v>
          </cell>
          <cell r="J41">
            <v>4.9003000000000005</v>
          </cell>
          <cell r="K41" t="str">
            <v>Qtrly</v>
          </cell>
        </row>
        <row r="42">
          <cell r="G42" t="str">
            <v>RHCPA</v>
          </cell>
          <cell r="H42" t="str">
            <v>RHCAU Float PERP pfd</v>
          </cell>
          <cell r="I42">
            <v>5.856253781579877</v>
          </cell>
          <cell r="J42">
            <v>5.8523000000000005</v>
          </cell>
          <cell r="K42" t="str">
            <v>S/A</v>
          </cell>
        </row>
        <row r="43">
          <cell r="G43" t="str">
            <v>SBKHB</v>
          </cell>
          <cell r="H43" t="str">
            <v>SUNAU 0 PERP Corp</v>
          </cell>
          <cell r="I43">
            <v>1.5851030000000002</v>
          </cell>
          <cell r="J43">
            <v>1.67</v>
          </cell>
          <cell r="K43" t="str">
            <v>Qtrly</v>
          </cell>
        </row>
        <row r="44">
          <cell r="G44" t="str">
            <v>SUNPE</v>
          </cell>
          <cell r="H44" t="str">
            <v>EP045864@EXCH Pfd</v>
          </cell>
          <cell r="I44">
            <v>3.9842796505178049</v>
          </cell>
          <cell r="J44">
            <v>4.3003</v>
          </cell>
          <cell r="K44" t="str">
            <v>Qtrly</v>
          </cell>
        </row>
        <row r="45">
          <cell r="G45" t="str">
            <v>SUNPF</v>
          </cell>
          <cell r="H45" t="str">
            <v>EP052562@EXCH Pfd</v>
          </cell>
          <cell r="I45">
            <v>4.796860505071856</v>
          </cell>
          <cell r="J45">
            <v>5.0002999999999993</v>
          </cell>
          <cell r="K45" t="str">
            <v>Qtrly</v>
          </cell>
        </row>
        <row r="46">
          <cell r="G46" t="str">
            <v>SUNPG</v>
          </cell>
          <cell r="H46" t="str">
            <v>Ep053909@EXCH Pfd</v>
          </cell>
          <cell r="I46">
            <v>4.4069336781617494</v>
          </cell>
          <cell r="J46">
            <v>4.5503</v>
          </cell>
          <cell r="K46" t="str">
            <v>Qtrly</v>
          </cell>
        </row>
        <row r="47">
          <cell r="G47" t="str">
            <v>SUNPH</v>
          </cell>
          <cell r="H47" t="str">
            <v>EP058119@EXCH Pfd</v>
          </cell>
          <cell r="I47">
            <v>4.2682779951897487</v>
          </cell>
          <cell r="J47">
            <v>3.9002999999999997</v>
          </cell>
          <cell r="K47" t="str">
            <v>Qtrly</v>
          </cell>
        </row>
        <row r="48">
          <cell r="G48" t="str">
            <v>URFPA</v>
          </cell>
          <cell r="H48" t="str">
            <v>URFAU 6.25 PERP pfd</v>
          </cell>
          <cell r="I48">
            <v>10.665279693307465</v>
          </cell>
          <cell r="J48">
            <v>6.25</v>
          </cell>
          <cell r="K48" t="str">
            <v>S/A</v>
          </cell>
        </row>
        <row r="49">
          <cell r="G49" t="str">
            <v>WBCPE</v>
          </cell>
          <cell r="H49" t="str">
            <v>EP046008@EXCH Pfd</v>
          </cell>
          <cell r="I49">
            <v>3.6714648919454915</v>
          </cell>
          <cell r="J49">
            <v>3.9721000000000002</v>
          </cell>
          <cell r="K49" t="str">
            <v>Qtrly</v>
          </cell>
        </row>
        <row r="50">
          <cell r="G50" t="str">
            <v>WBCPF</v>
          </cell>
          <cell r="H50" t="str">
            <v>EP049115@EXCH Pfd</v>
          </cell>
          <cell r="I50">
            <v>4.9835616980532356</v>
          </cell>
          <cell r="J50">
            <v>4.9221000000000004</v>
          </cell>
          <cell r="K50" t="str">
            <v>Qtrly</v>
          </cell>
        </row>
        <row r="51">
          <cell r="G51" t="str">
            <v>WBCPG</v>
          </cell>
          <cell r="H51" t="str">
            <v>EP050801@EXCH Pfd</v>
          </cell>
          <cell r="I51">
            <v>4.5249344520205481</v>
          </cell>
          <cell r="J51">
            <v>5.8224</v>
          </cell>
          <cell r="K51" t="str">
            <v>Qtrly</v>
          </cell>
        </row>
        <row r="52">
          <cell r="G52" t="str">
            <v>WBCPI</v>
          </cell>
          <cell r="H52" t="str">
            <v>EP056431@EXCH Pfd</v>
          </cell>
          <cell r="I52">
            <v>4.4623669843085825</v>
          </cell>
          <cell r="J52">
            <v>4.5818000000000003</v>
          </cell>
          <cell r="K52" t="str">
            <v>Qtrly</v>
          </cell>
        </row>
        <row r="53">
          <cell r="G53" t="str">
            <v>WBCPH</v>
          </cell>
          <cell r="H53" t="str">
            <v>EP054833@EXCH Pfd</v>
          </cell>
          <cell r="I53">
            <v>3.9825600595576724</v>
          </cell>
          <cell r="J53">
            <v>4.1221000000000005</v>
          </cell>
          <cell r="K53" t="str">
            <v>Qtrly</v>
          </cell>
        </row>
        <row r="54">
          <cell r="G54" t="str">
            <v>WHFPB</v>
          </cell>
          <cell r="H54" t="str">
            <v>WHFPA 7 PERP pfd</v>
          </cell>
          <cell r="I54">
            <v>6.706586826347305</v>
          </cell>
          <cell r="J54">
            <v>7</v>
          </cell>
          <cell r="K54" t="str">
            <v>S/A</v>
          </cell>
        </row>
        <row r="55">
          <cell r="G55" t="str">
            <v>VLWHA</v>
          </cell>
          <cell r="H55" t="str">
            <v>AM961998@BVAL Corp</v>
          </cell>
          <cell r="I55">
            <v>4.7515183118525117</v>
          </cell>
          <cell r="J55">
            <v>5.6</v>
          </cell>
          <cell r="K55" t="str">
            <v>Qtrly</v>
          </cell>
        </row>
        <row r="56">
          <cell r="G56" t="str">
            <v>AYUHC</v>
          </cell>
          <cell r="H56" t="str">
            <v>ZR744453@BVAL Corp</v>
          </cell>
          <cell r="I56">
            <v>2.2480496809308814</v>
          </cell>
          <cell r="J56">
            <v>2.89</v>
          </cell>
          <cell r="K56" t="str">
            <v>Qtrly</v>
          </cell>
        </row>
        <row r="57">
          <cell r="G57" t="str">
            <v>AYUHD</v>
          </cell>
          <cell r="H57" t="str">
            <v>ZR744342@BVAL Corp</v>
          </cell>
          <cell r="I57">
            <v>2.5943569771391823</v>
          </cell>
          <cell r="J57">
            <v>3.04</v>
          </cell>
          <cell r="K57" t="str">
            <v>Qtrly</v>
          </cell>
        </row>
        <row r="58">
          <cell r="G58" t="str">
            <v>MVTHA</v>
          </cell>
          <cell r="H58" t="str">
            <v>MVTAU 8 07/10/2021 Corp</v>
          </cell>
          <cell r="I58">
            <v>6.4640837956639139</v>
          </cell>
          <cell r="J58">
            <v>8</v>
          </cell>
          <cell r="K58" t="str">
            <v>S/A</v>
          </cell>
        </row>
        <row r="59">
          <cell r="G59" t="str">
            <v>PPCHA</v>
          </cell>
          <cell r="H59" t="str">
            <v>PPCAU 7.5 06/07/2021 Corp</v>
          </cell>
          <cell r="I59">
            <v>5.0130598077864086</v>
          </cell>
          <cell r="J59">
            <v>7.5</v>
          </cell>
          <cell r="K59" t="str">
            <v>S/A</v>
          </cell>
        </row>
        <row r="60">
          <cell r="G60" t="str">
            <v>VAHHA</v>
          </cell>
          <cell r="H60" t="str">
            <v>ZQ306461@BVAL Corp</v>
          </cell>
          <cell r="I60">
            <v>13.301563553506096</v>
          </cell>
          <cell r="J60">
            <v>8</v>
          </cell>
          <cell r="K60" t="str">
            <v>S/A</v>
          </cell>
        </row>
        <row r="61">
          <cell r="G61" t="str">
            <v>URFHB</v>
          </cell>
          <cell r="H61" t="str">
            <v>Qj028018@BVAL Corp</v>
          </cell>
          <cell r="I61">
            <v>252.23418862355032</v>
          </cell>
          <cell r="J61">
            <v>7.75</v>
          </cell>
          <cell r="K61" t="str">
            <v>Qtrly</v>
          </cell>
        </row>
        <row r="62">
          <cell r="G62" t="str">
            <v>URFHC</v>
          </cell>
          <cell r="H62" t="str">
            <v>EK639386@BVAL Corp</v>
          </cell>
          <cell r="I62" t="str">
            <v>#N/A N/A</v>
          </cell>
          <cell r="J62">
            <v>7.75</v>
          </cell>
          <cell r="K62" t="str">
            <v>Qtrly</v>
          </cell>
        </row>
        <row r="63">
          <cell r="G63" t="str">
            <v>AYUHB</v>
          </cell>
          <cell r="H63" t="str">
            <v>AYUAU 0 12/15/2020 Corp</v>
          </cell>
          <cell r="I63">
            <v>2.6918772295599274</v>
          </cell>
          <cell r="J63">
            <v>3.69</v>
          </cell>
          <cell r="K63" t="str">
            <v>Qtrly</v>
          </cell>
        </row>
        <row r="64">
          <cell r="G64" t="str">
            <v>IMFHA</v>
          </cell>
          <cell r="H64" t="str">
            <v>IMFAU 0 12/22/2022 Corp</v>
          </cell>
          <cell r="I64">
            <v>5.2199099723298978</v>
          </cell>
          <cell r="J64">
            <v>5.1224000000000007</v>
          </cell>
          <cell r="K64" t="str">
            <v>Qtrly</v>
          </cell>
        </row>
        <row r="65">
          <cell r="G65" t="str">
            <v>PPCHB</v>
          </cell>
          <cell r="H65" t="str">
            <v>PPCAU 0 10/05/2022 Corp</v>
          </cell>
          <cell r="I65">
            <v>3.7305523321018228</v>
          </cell>
          <cell r="J65">
            <v>5.5649999999999995</v>
          </cell>
          <cell r="K65" t="str">
            <v>Qtrly</v>
          </cell>
        </row>
        <row r="66">
          <cell r="G66" t="str">
            <v>GSBG20</v>
          </cell>
          <cell r="H66" t="str">
            <v>EJ677393@BVAL Corp</v>
          </cell>
          <cell r="J66">
            <v>4.5</v>
          </cell>
          <cell r="K66" t="str">
            <v>S/A</v>
          </cell>
        </row>
        <row r="67">
          <cell r="G67" t="str">
            <v>GSBU20</v>
          </cell>
          <cell r="H67" t="str">
            <v>EK845672@BVAL Corp</v>
          </cell>
          <cell r="J67">
            <v>1.75</v>
          </cell>
          <cell r="K67" t="str">
            <v>S/A</v>
          </cell>
        </row>
        <row r="68">
          <cell r="G68" t="str">
            <v>GSBI21</v>
          </cell>
          <cell r="H68" t="str">
            <v>EJ677358@BVAL Corp</v>
          </cell>
          <cell r="J68">
            <v>5.75</v>
          </cell>
          <cell r="K68" t="str">
            <v>S/A</v>
          </cell>
        </row>
        <row r="69">
          <cell r="G69" t="str">
            <v>GSBW21</v>
          </cell>
          <cell r="H69" t="str">
            <v>AM170860@BVAL Corp</v>
          </cell>
          <cell r="J69">
            <v>2</v>
          </cell>
          <cell r="K69" t="str">
            <v>S/A</v>
          </cell>
        </row>
        <row r="70">
          <cell r="G70" t="str">
            <v>GSBM22</v>
          </cell>
          <cell r="H70" t="str">
            <v>EJ677668@BVAL Corp</v>
          </cell>
          <cell r="J70">
            <v>5.75</v>
          </cell>
          <cell r="K70" t="str">
            <v>S/A</v>
          </cell>
        </row>
        <row r="71">
          <cell r="G71" t="str">
            <v>GSBU22</v>
          </cell>
          <cell r="H71" t="str">
            <v>AP442934@BVAL Corp</v>
          </cell>
          <cell r="J71">
            <v>2.25</v>
          </cell>
          <cell r="K71" t="str">
            <v>S/A</v>
          </cell>
        </row>
        <row r="72">
          <cell r="G72" t="str">
            <v>GSBG23</v>
          </cell>
          <cell r="H72" t="str">
            <v>EJ677703@BVAL Corp</v>
          </cell>
          <cell r="J72">
            <v>5.5</v>
          </cell>
          <cell r="K72" t="str">
            <v>S/A</v>
          </cell>
        </row>
        <row r="73">
          <cell r="G73" t="str">
            <v>GSBG24</v>
          </cell>
          <cell r="H73" t="str">
            <v>ACGBET 2.75 04/21/2024 Govt</v>
          </cell>
          <cell r="J73">
            <v>2.75</v>
          </cell>
          <cell r="K73" t="str">
            <v>S/A</v>
          </cell>
        </row>
        <row r="74">
          <cell r="G74" t="str">
            <v>GSBG25</v>
          </cell>
          <cell r="H74" t="str">
            <v>ACGBET 3.25 04/21/2025 Govt</v>
          </cell>
          <cell r="J74">
            <v>3.25</v>
          </cell>
          <cell r="K74" t="str">
            <v>S/A</v>
          </cell>
        </row>
        <row r="75">
          <cell r="G75" t="str">
            <v>GSBG26</v>
          </cell>
          <cell r="H75" t="str">
            <v>EK115084@BVAL Corp</v>
          </cell>
          <cell r="J75">
            <v>4.25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GSBK31</v>
          </cell>
          <cell r="H84" t="str">
            <v>ZS844507@BVAL Corp</v>
          </cell>
          <cell r="J84">
            <v>1.5</v>
          </cell>
          <cell r="K84" t="str">
            <v>S/A</v>
          </cell>
        </row>
        <row r="85">
          <cell r="G85" t="str">
            <v>GSBI32</v>
          </cell>
          <cell r="H85" t="str">
            <v>ZP562505@BVAL Corp</v>
          </cell>
          <cell r="J85">
            <v>1.25</v>
          </cell>
          <cell r="K85" t="str">
            <v>S/A</v>
          </cell>
        </row>
        <row r="86">
          <cell r="G86" t="str">
            <v>GSBG33</v>
          </cell>
          <cell r="H86" t="str">
            <v>EJ944087@BVAL Corp</v>
          </cell>
          <cell r="J86">
            <v>4.5</v>
          </cell>
          <cell r="K86" t="str">
            <v>S/A</v>
          </cell>
        </row>
        <row r="87">
          <cell r="G87" t="str">
            <v>GSBK35</v>
          </cell>
          <cell r="H87" t="str">
            <v>EK823815@BVAL Corp</v>
          </cell>
          <cell r="J87">
            <v>2.75</v>
          </cell>
          <cell r="K87" t="str">
            <v>S/A</v>
          </cell>
        </row>
        <row r="88">
          <cell r="G88" t="str">
            <v>GSBG37</v>
          </cell>
          <cell r="H88" t="str">
            <v>EK545078@BVAL Corp</v>
          </cell>
          <cell r="J88">
            <v>3.75</v>
          </cell>
          <cell r="K88" t="str">
            <v>S/A</v>
          </cell>
        </row>
        <row r="89">
          <cell r="G89" t="str">
            <v>GSBK39</v>
          </cell>
          <cell r="H89" t="str">
            <v>QJ175585@BVAL Corp</v>
          </cell>
          <cell r="J89">
            <v>3.25</v>
          </cell>
          <cell r="K89" t="str">
            <v>S/A</v>
          </cell>
        </row>
        <row r="90">
          <cell r="G90" t="str">
            <v>GSBE47</v>
          </cell>
          <cell r="H90" t="str">
            <v>QZ854255@BVAL Corp</v>
          </cell>
          <cell r="J90">
            <v>3</v>
          </cell>
          <cell r="K90" t="str">
            <v>S/A</v>
          </cell>
        </row>
        <row r="91">
          <cell r="G91" t="str">
            <v>GSIO20</v>
          </cell>
          <cell r="H91" t="str">
            <v>EJ677773@BVAL Corp</v>
          </cell>
          <cell r="J91">
            <v>4</v>
          </cell>
          <cell r="K91" t="str">
            <v>Qtrly</v>
          </cell>
        </row>
        <row r="92">
          <cell r="G92" t="str">
            <v>GSIC22</v>
          </cell>
          <cell r="H92" t="str">
            <v>EJ677798@BVAL Corp</v>
          </cell>
          <cell r="J92">
            <v>1.25</v>
          </cell>
          <cell r="K92" t="str">
            <v>Qtrly</v>
          </cell>
        </row>
        <row r="93">
          <cell r="G93" t="str">
            <v>GSIQ25</v>
          </cell>
          <cell r="H93" t="str">
            <v>ACGBET 3 09/20/2025 Govt</v>
          </cell>
          <cell r="J93">
            <v>3</v>
          </cell>
          <cell r="K93" t="str">
            <v>Qtrly</v>
          </cell>
        </row>
        <row r="94">
          <cell r="G94" t="str">
            <v>GSIU27</v>
          </cell>
          <cell r="H94" t="str">
            <v>ACGBET 0.75 11/21/2027 REGS Corp</v>
          </cell>
          <cell r="J94">
            <v>0.75</v>
          </cell>
          <cell r="K94" t="str">
            <v>Qtrly</v>
          </cell>
        </row>
        <row r="95">
          <cell r="G95" t="str">
            <v>GSIQ30</v>
          </cell>
          <cell r="H95" t="str">
            <v>ACGBET 2.5 09/20/2030 Corp</v>
          </cell>
          <cell r="J95">
            <v>2.5</v>
          </cell>
          <cell r="K95" t="str">
            <v>Qtrly</v>
          </cell>
        </row>
        <row r="96">
          <cell r="G96" t="str">
            <v>GSIO35</v>
          </cell>
          <cell r="H96" t="str">
            <v>ACGBET 2 08/21/2035 Corp</v>
          </cell>
          <cell r="J96">
            <v>2</v>
          </cell>
          <cell r="K96" t="str">
            <v>Qtrly</v>
          </cell>
        </row>
        <row r="97">
          <cell r="G97" t="str">
            <v>GSIC50</v>
          </cell>
          <cell r="H97" t="str">
            <v>ACGBET 1 02/21/2050 Govt</v>
          </cell>
          <cell r="J97">
            <v>1</v>
          </cell>
          <cell r="K97" t="str">
            <v>Qtrly</v>
          </cell>
        </row>
        <row r="98">
          <cell r="G98" t="str">
            <v>GSIO40</v>
          </cell>
          <cell r="H98" t="str">
            <v>ACGBET 1.25 08/21/2040 REGS Corp</v>
          </cell>
          <cell r="J98">
            <v>1.25</v>
          </cell>
          <cell r="K98" t="str">
            <v>Qtrly</v>
          </cell>
        </row>
      </sheetData>
      <sheetData sheetId="2" refreshError="1">
        <row r="4">
          <cell r="K4" t="str">
            <v>GSBG20</v>
          </cell>
          <cell r="L4">
            <v>0.2099</v>
          </cell>
        </row>
        <row r="5">
          <cell r="K5" t="str">
            <v>GSBU20</v>
          </cell>
          <cell r="L5">
            <v>0.11070000000000001</v>
          </cell>
        </row>
        <row r="6">
          <cell r="K6" t="str">
            <v>GSBI21</v>
          </cell>
          <cell r="L6">
            <v>0.23</v>
          </cell>
        </row>
        <row r="7">
          <cell r="K7" t="str">
            <v>GSBW21</v>
          </cell>
          <cell r="L7">
            <v>0.23</v>
          </cell>
        </row>
        <row r="8">
          <cell r="K8" t="str">
            <v>GSBM22</v>
          </cell>
          <cell r="L8">
            <v>0.255</v>
          </cell>
        </row>
        <row r="9">
          <cell r="K9" t="str">
            <v>GSBU22</v>
          </cell>
          <cell r="L9">
            <v>0.23699999999999999</v>
          </cell>
        </row>
        <row r="10">
          <cell r="K10" t="str">
            <v>GSBG23</v>
          </cell>
          <cell r="L10">
            <v>0.247</v>
          </cell>
        </row>
        <row r="11">
          <cell r="K11" t="str">
            <v>GSBG24</v>
          </cell>
          <cell r="L11">
            <v>0.32600000000000001</v>
          </cell>
        </row>
        <row r="12">
          <cell r="K12" t="str">
            <v>GSBG25</v>
          </cell>
          <cell r="L12">
            <v>0.42</v>
          </cell>
        </row>
        <row r="13">
          <cell r="K13" t="str">
            <v>GSBG26</v>
          </cell>
          <cell r="L13">
            <v>0.49349999999999999</v>
          </cell>
        </row>
        <row r="14">
          <cell r="K14" t="str">
            <v>GSBG27</v>
          </cell>
          <cell r="L14">
            <v>0.53749999999999998</v>
          </cell>
        </row>
        <row r="15">
          <cell r="K15" t="str">
            <v>GSBU27</v>
          </cell>
          <cell r="L15">
            <v>0.59499999999999997</v>
          </cell>
        </row>
        <row r="16">
          <cell r="K16" t="str">
            <v>GSBI28</v>
          </cell>
          <cell r="L16">
            <v>0.66</v>
          </cell>
        </row>
        <row r="17">
          <cell r="K17" t="str">
            <v>GSBU28</v>
          </cell>
          <cell r="L17">
            <v>0.68300000000000005</v>
          </cell>
        </row>
        <row r="18">
          <cell r="K18" t="str">
            <v>GSBG29</v>
          </cell>
          <cell r="L18">
            <v>0.70899999999999996</v>
          </cell>
        </row>
        <row r="19">
          <cell r="K19" t="str">
            <v>GSBU29</v>
          </cell>
          <cell r="L19">
            <v>0.73399999999999999</v>
          </cell>
        </row>
        <row r="20">
          <cell r="K20" t="str">
            <v>GSBI30</v>
          </cell>
          <cell r="L20">
            <v>0.76370000000000005</v>
          </cell>
        </row>
        <row r="21">
          <cell r="K21" t="str">
            <v>GSBK31</v>
          </cell>
          <cell r="L21">
            <v>0.81469999999999998</v>
          </cell>
        </row>
        <row r="22">
          <cell r="K22" t="str">
            <v>GSBI32</v>
          </cell>
          <cell r="L22">
            <v>0.85499999999999998</v>
          </cell>
        </row>
        <row r="23">
          <cell r="K23" t="str">
            <v>GSBG33</v>
          </cell>
          <cell r="L23">
            <v>0.90749999999999997</v>
          </cell>
        </row>
        <row r="24">
          <cell r="K24" t="str">
            <v>GSBK35</v>
          </cell>
          <cell r="L24">
            <v>1.1319999999999999</v>
          </cell>
        </row>
        <row r="25">
          <cell r="K25" t="str">
            <v>GSBG37</v>
          </cell>
          <cell r="L25">
            <v>1.345</v>
          </cell>
        </row>
        <row r="26">
          <cell r="K26" t="str">
            <v>GSBK39</v>
          </cell>
          <cell r="L26">
            <v>1.4737</v>
          </cell>
        </row>
        <row r="27">
          <cell r="K27" t="str">
            <v>GSBI41</v>
          </cell>
          <cell r="L27">
            <v>1.5444</v>
          </cell>
        </row>
        <row r="28">
          <cell r="K28" t="str">
            <v>GSBE47</v>
          </cell>
          <cell r="L28">
            <v>1.6087</v>
          </cell>
        </row>
        <row r="29">
          <cell r="K29" t="str">
            <v>GSIO20</v>
          </cell>
          <cell r="L29">
            <v>-1.0837000000000001</v>
          </cell>
        </row>
        <row r="30">
          <cell r="K30" t="str">
            <v>GSIC22</v>
          </cell>
          <cell r="L30">
            <v>0.625</v>
          </cell>
        </row>
        <row r="31">
          <cell r="K31" t="str">
            <v>GSIQ25</v>
          </cell>
          <cell r="L31">
            <v>0.18279999999999999</v>
          </cell>
        </row>
        <row r="32">
          <cell r="K32" t="str">
            <v>GSIU27</v>
          </cell>
          <cell r="L32">
            <v>0.10440000000000001</v>
          </cell>
        </row>
        <row r="33">
          <cell r="K33" t="str">
            <v>GSIQ30</v>
          </cell>
          <cell r="L33">
            <v>0.10249999999999999</v>
          </cell>
        </row>
        <row r="34">
          <cell r="K34" t="str">
            <v>GSIO35</v>
          </cell>
          <cell r="L34">
            <v>0.376</v>
          </cell>
        </row>
        <row r="35">
          <cell r="K35" t="str">
            <v>GSIO40</v>
          </cell>
          <cell r="L35">
            <v>0.51849999999999996</v>
          </cell>
        </row>
        <row r="36">
          <cell r="K36" t="str">
            <v>GSIC50</v>
          </cell>
          <cell r="L36">
            <v>0.60350000000000004</v>
          </cell>
        </row>
      </sheetData>
      <sheetData sheetId="3" refreshError="1"/>
      <sheetData sheetId="4" refreshError="1"/>
      <sheetData sheetId="5" refreshError="1"/>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AQ93"/>
  <sheetViews>
    <sheetView showGridLines="0" tabSelected="1" showWhiteSpace="0" zoomScaleNormal="100" zoomScaleSheetLayoutView="85" workbookViewId="0">
      <selection activeCell="K24" sqref="K24:AH25"/>
    </sheetView>
  </sheetViews>
  <sheetFormatPr defaultColWidth="9.1796875" defaultRowHeight="14"/>
  <cols>
    <col min="1" max="2" width="9.1796875" style="5"/>
    <col min="3" max="3" width="15.54296875" style="162" customWidth="1"/>
    <col min="4" max="4" width="36.81640625" style="162" customWidth="1"/>
    <col min="5" max="5" width="12.54296875" style="162" customWidth="1"/>
    <col min="6" max="6" width="34.7265625" style="163" customWidth="1"/>
    <col min="7" max="7" width="1.81640625" style="5" customWidth="1"/>
    <col min="8" max="8" width="9.81640625" style="162" customWidth="1"/>
    <col min="9" max="9" width="12.81640625" style="162" customWidth="1"/>
    <col min="10" max="10" width="9.7265625" style="162" customWidth="1"/>
    <col min="11" max="11" width="10.81640625" style="162" customWidth="1"/>
    <col min="12" max="12" width="11.1796875" style="162" customWidth="1"/>
    <col min="13" max="13" width="11.7265625" style="162" customWidth="1"/>
    <col min="14" max="14" width="2.26953125" style="162" customWidth="1"/>
    <col min="15" max="15" width="0.54296875" style="162" customWidth="1"/>
    <col min="16" max="16" width="13.26953125" style="162" customWidth="1"/>
    <col min="17" max="17" width="15.453125" style="162" customWidth="1"/>
    <col min="18" max="18" width="12.7265625" style="162" customWidth="1"/>
    <col min="19" max="20" width="9.7265625" style="162" customWidth="1"/>
    <col min="21" max="21" width="11.453125" style="162" customWidth="1"/>
    <col min="22" max="22" width="2.1796875" style="162" customWidth="1"/>
    <col min="23" max="23" width="11.26953125" style="163" customWidth="1"/>
    <col min="24" max="25" width="9.1796875" style="5"/>
    <col min="26" max="26" width="8" style="5" customWidth="1"/>
    <col min="27" max="27" width="2.54296875" style="5" customWidth="1"/>
    <col min="28" max="28" width="9.1796875" style="5"/>
    <col min="29" max="43" width="9.1796875" style="4"/>
    <col min="44" max="16384" width="9.1796875" style="5"/>
  </cols>
  <sheetData>
    <row r="1" spans="1:43" s="1" customFormat="1">
      <c r="C1" s="2"/>
      <c r="D1" s="2"/>
      <c r="E1" s="2"/>
      <c r="F1" s="3"/>
      <c r="H1" s="2"/>
      <c r="I1" s="2"/>
      <c r="J1" s="2"/>
      <c r="K1" s="2"/>
      <c r="L1" s="2"/>
      <c r="M1" s="2"/>
      <c r="N1" s="2"/>
      <c r="O1" s="2"/>
      <c r="P1" s="2"/>
      <c r="Q1" s="2"/>
      <c r="R1" s="2"/>
      <c r="S1" s="2"/>
      <c r="T1" s="2"/>
      <c r="U1" s="2"/>
      <c r="V1" s="2"/>
      <c r="W1" s="3"/>
    </row>
    <row r="2" spans="1:43">
      <c r="A2" s="1"/>
      <c r="B2" s="1"/>
      <c r="C2" s="2"/>
      <c r="D2" s="2"/>
      <c r="E2" s="2"/>
      <c r="F2" s="3"/>
      <c r="G2" s="1"/>
      <c r="H2" s="2"/>
      <c r="I2" s="2"/>
      <c r="J2" s="2"/>
      <c r="K2" s="2"/>
      <c r="L2" s="2"/>
      <c r="M2" s="2"/>
      <c r="N2" s="2"/>
      <c r="O2" s="2"/>
      <c r="P2" s="2"/>
      <c r="Q2" s="2"/>
      <c r="R2" s="2"/>
      <c r="S2" s="2"/>
      <c r="T2" s="2"/>
      <c r="U2" s="2"/>
      <c r="V2" s="2"/>
      <c r="W2" s="3"/>
      <c r="X2" s="1"/>
      <c r="Y2" s="1"/>
      <c r="Z2" s="1"/>
      <c r="AA2" s="1"/>
      <c r="AB2" s="1"/>
    </row>
    <row r="3" spans="1:43">
      <c r="A3" s="1"/>
      <c r="B3" s="1"/>
      <c r="C3" s="2"/>
      <c r="D3" s="2"/>
      <c r="E3" s="2"/>
      <c r="F3" s="3"/>
      <c r="G3" s="1"/>
      <c r="H3" s="2"/>
      <c r="I3" s="2"/>
      <c r="J3" s="2"/>
      <c r="K3" s="2"/>
      <c r="L3" s="2"/>
      <c r="M3" s="2"/>
      <c r="N3" s="2"/>
      <c r="O3" s="2"/>
      <c r="P3" s="2"/>
      <c r="Q3" s="2"/>
      <c r="R3" s="2"/>
      <c r="S3" s="2"/>
      <c r="T3" s="2"/>
      <c r="U3" s="2"/>
      <c r="V3" s="2"/>
      <c r="W3" s="3"/>
      <c r="X3" s="1"/>
      <c r="Y3" s="1"/>
      <c r="Z3" s="1"/>
      <c r="AA3" s="1"/>
      <c r="AB3" s="1"/>
    </row>
    <row r="4" spans="1:43">
      <c r="A4" s="1"/>
      <c r="B4" s="1"/>
      <c r="C4" s="2"/>
      <c r="D4" s="2"/>
      <c r="E4" s="2"/>
      <c r="F4" s="3"/>
      <c r="G4" s="1"/>
      <c r="H4" s="2"/>
      <c r="I4" s="2"/>
      <c r="J4" s="2"/>
      <c r="K4" s="2"/>
      <c r="L4" s="2"/>
      <c r="M4" s="2"/>
      <c r="N4" s="2"/>
      <c r="O4" s="2"/>
      <c r="P4" s="2"/>
      <c r="Q4" s="2"/>
      <c r="R4" s="2"/>
      <c r="S4" s="2"/>
      <c r="T4" s="2"/>
      <c r="U4" s="2"/>
      <c r="V4" s="2"/>
      <c r="W4" s="3"/>
      <c r="X4" s="1"/>
      <c r="Y4" s="1"/>
      <c r="Z4" s="1"/>
      <c r="AA4" s="1"/>
      <c r="AB4" s="1"/>
    </row>
    <row r="5" spans="1:43" ht="14.25" customHeight="1">
      <c r="A5" s="1"/>
      <c r="B5" s="1"/>
      <c r="C5" s="6"/>
      <c r="D5" s="7"/>
      <c r="E5" s="6"/>
      <c r="F5" s="6"/>
      <c r="G5" s="8"/>
      <c r="H5" s="6"/>
      <c r="I5" s="6"/>
      <c r="J5" s="6"/>
      <c r="K5" s="6"/>
      <c r="L5" s="6"/>
      <c r="M5" s="6"/>
      <c r="N5" s="6"/>
      <c r="O5" s="8"/>
      <c r="P5" s="6"/>
      <c r="Q5" s="6"/>
      <c r="R5" s="6"/>
      <c r="S5" s="6"/>
      <c r="T5" s="6"/>
      <c r="U5" s="6"/>
      <c r="V5" s="8"/>
      <c r="W5" s="6"/>
      <c r="X5" s="6"/>
      <c r="Y5" s="6"/>
      <c r="Z5" s="8"/>
      <c r="AA5" s="8"/>
      <c r="AB5" s="6"/>
      <c r="AC5" s="6"/>
      <c r="AD5" s="6"/>
      <c r="AE5" s="6"/>
    </row>
    <row r="6" spans="1:43" ht="14.25" customHeight="1">
      <c r="A6" s="1"/>
      <c r="B6" s="1"/>
      <c r="C6" s="6"/>
      <c r="D6" s="6"/>
      <c r="E6" s="6"/>
      <c r="F6" s="6"/>
      <c r="G6" s="8"/>
      <c r="H6" s="6"/>
      <c r="I6" s="6"/>
      <c r="J6" s="6"/>
      <c r="K6" s="6"/>
      <c r="L6" s="6"/>
      <c r="M6" s="6"/>
      <c r="N6" s="6"/>
      <c r="O6" s="8"/>
      <c r="P6" s="6"/>
      <c r="Q6" s="6"/>
      <c r="R6" s="6"/>
      <c r="S6" s="6"/>
      <c r="T6" s="6"/>
      <c r="U6" s="6"/>
      <c r="V6" s="8"/>
      <c r="W6" s="6"/>
      <c r="X6" s="6"/>
      <c r="Y6" s="6"/>
      <c r="Z6" s="8"/>
      <c r="AA6" s="8"/>
      <c r="AB6" s="6"/>
      <c r="AC6" s="6"/>
      <c r="AD6" s="6"/>
      <c r="AE6" s="6"/>
    </row>
    <row r="7" spans="1:43" ht="14.25" customHeight="1">
      <c r="A7" s="1"/>
      <c r="B7" s="1"/>
      <c r="C7" s="6"/>
      <c r="D7" s="6"/>
      <c r="E7" s="6"/>
      <c r="F7" s="6"/>
      <c r="G7" s="8"/>
      <c r="H7" s="6"/>
      <c r="I7" s="6"/>
      <c r="J7" s="6"/>
      <c r="K7" s="6"/>
      <c r="L7" s="6"/>
      <c r="M7" s="6"/>
      <c r="N7" s="6"/>
      <c r="O7" s="8"/>
      <c r="P7" s="6"/>
      <c r="Q7" s="6"/>
      <c r="R7" s="6"/>
      <c r="S7" s="6"/>
      <c r="T7" s="6"/>
      <c r="U7" s="6"/>
      <c r="V7" s="8"/>
      <c r="W7" s="6"/>
      <c r="X7" s="6"/>
      <c r="Y7" s="6"/>
      <c r="Z7" s="8"/>
      <c r="AA7" s="8"/>
      <c r="AB7" s="6"/>
      <c r="AC7" s="6"/>
      <c r="AD7" s="6"/>
      <c r="AE7" s="6"/>
    </row>
    <row r="8" spans="1:43" ht="14.25" customHeight="1">
      <c r="A8" s="1"/>
      <c r="B8" s="1"/>
      <c r="C8" s="6"/>
      <c r="D8" s="6"/>
      <c r="E8" s="6"/>
      <c r="F8" s="6"/>
      <c r="G8" s="8"/>
      <c r="H8" s="6"/>
      <c r="I8" s="6"/>
      <c r="J8" s="6"/>
      <c r="K8" s="6"/>
      <c r="L8" s="6"/>
      <c r="M8" s="6"/>
      <c r="N8" s="6"/>
      <c r="O8" s="8"/>
      <c r="P8" s="6"/>
      <c r="Q8" s="6"/>
      <c r="R8" s="6"/>
      <c r="S8" s="6"/>
      <c r="T8" s="6"/>
      <c r="U8" s="6"/>
      <c r="V8" s="8"/>
      <c r="W8" s="6"/>
      <c r="X8" s="6"/>
      <c r="Y8" s="6"/>
      <c r="Z8" s="8"/>
      <c r="AA8" s="8"/>
      <c r="AB8" s="6"/>
      <c r="AC8" s="6"/>
      <c r="AD8" s="6"/>
      <c r="AE8" s="6"/>
    </row>
    <row r="9" spans="1:43" ht="20">
      <c r="A9" s="1"/>
      <c r="B9" s="1"/>
      <c r="C9" s="7"/>
      <c r="D9" s="9" t="str">
        <f>"Month update: "&amp;TEXT(Date_current,"mmmm yyyy")</f>
        <v>Month update: February 2021</v>
      </c>
      <c r="E9" s="7"/>
      <c r="F9" s="10"/>
      <c r="G9" s="8"/>
      <c r="H9" s="7"/>
      <c r="I9" s="7"/>
      <c r="J9" s="7"/>
      <c r="K9" s="7"/>
      <c r="L9" s="7"/>
      <c r="M9" s="7"/>
      <c r="N9" s="7"/>
      <c r="O9" s="8"/>
      <c r="P9" s="7"/>
      <c r="Q9" s="7"/>
      <c r="R9" s="7"/>
      <c r="S9" s="7"/>
      <c r="T9" s="7"/>
      <c r="U9" s="7"/>
      <c r="V9" s="8"/>
      <c r="W9" s="10"/>
      <c r="X9" s="8"/>
      <c r="Y9" s="8"/>
      <c r="Z9" s="8"/>
      <c r="AA9" s="8"/>
      <c r="AB9" s="8"/>
      <c r="AC9" s="8"/>
      <c r="AD9" s="8"/>
      <c r="AE9" s="8"/>
    </row>
    <row r="10" spans="1:43">
      <c r="A10" s="1"/>
      <c r="B10" s="1"/>
      <c r="C10" s="7"/>
      <c r="D10" s="7"/>
      <c r="E10" s="7"/>
      <c r="F10" s="10"/>
      <c r="G10" s="8"/>
      <c r="H10" s="7"/>
      <c r="I10" s="7"/>
      <c r="J10" s="7"/>
      <c r="K10" s="7"/>
      <c r="L10" s="7"/>
      <c r="M10" s="7"/>
      <c r="N10" s="7"/>
      <c r="O10" s="8"/>
      <c r="P10" s="7"/>
      <c r="Q10" s="7"/>
      <c r="R10" s="7"/>
      <c r="S10" s="7"/>
      <c r="T10" s="7"/>
      <c r="U10" s="7"/>
      <c r="V10" s="8"/>
      <c r="W10" s="10"/>
      <c r="X10" s="8"/>
      <c r="Y10" s="8"/>
      <c r="Z10" s="8"/>
      <c r="AA10" s="8"/>
      <c r="AB10" s="8"/>
      <c r="AC10" s="8"/>
      <c r="AD10" s="8"/>
      <c r="AE10" s="8"/>
    </row>
    <row r="11" spans="1:43">
      <c r="A11" s="1"/>
      <c r="B11" s="1"/>
      <c r="C11" s="11" t="str">
        <f>"Australian Bonds Summary - "&amp;TEXT([1]Date!$B$1,"mmmm yyyy")</f>
        <v>Australian Bonds Summary - February 2021</v>
      </c>
      <c r="D11" s="11"/>
      <c r="E11" s="11"/>
      <c r="F11" s="11"/>
      <c r="G11" s="1"/>
      <c r="H11" s="2"/>
      <c r="I11" s="2"/>
      <c r="J11" s="2"/>
      <c r="K11" s="2"/>
      <c r="L11" s="2"/>
      <c r="M11" s="2"/>
      <c r="N11" s="2"/>
      <c r="O11" s="1"/>
      <c r="P11" s="2"/>
      <c r="Q11" s="2"/>
      <c r="R11" s="2"/>
      <c r="S11" s="2"/>
      <c r="T11" s="2"/>
      <c r="U11" s="2"/>
      <c r="V11" s="1"/>
      <c r="W11" s="3"/>
      <c r="X11" s="1"/>
      <c r="Y11" s="1"/>
      <c r="Z11" s="1"/>
      <c r="AA11" s="1"/>
      <c r="AB11" s="1"/>
    </row>
    <row r="12" spans="1:43">
      <c r="A12" s="1"/>
      <c r="B12" s="1"/>
      <c r="C12" s="2"/>
      <c r="D12" s="2"/>
      <c r="E12" s="2"/>
      <c r="F12" s="3"/>
      <c r="G12" s="1"/>
      <c r="H12" s="2"/>
      <c r="I12" s="2"/>
      <c r="J12" s="2"/>
      <c r="K12" s="2"/>
      <c r="L12" s="2"/>
      <c r="M12" s="2"/>
      <c r="N12" s="2"/>
      <c r="O12" s="1"/>
      <c r="P12" s="2"/>
      <c r="Q12" s="2"/>
      <c r="R12" s="2"/>
      <c r="S12" s="2"/>
      <c r="T12" s="2"/>
      <c r="U12" s="2"/>
      <c r="V12" s="1"/>
      <c r="W12" s="3"/>
      <c r="X12" s="1"/>
      <c r="Y12" s="1"/>
      <c r="Z12" s="1"/>
      <c r="AA12" s="1"/>
      <c r="AB12" s="1"/>
    </row>
    <row r="13" spans="1:43" s="26" customFormat="1" ht="18.5">
      <c r="A13" s="12"/>
      <c r="B13" s="12"/>
      <c r="C13" s="13" t="s">
        <v>0</v>
      </c>
      <c r="D13" s="14"/>
      <c r="E13" s="14"/>
      <c r="F13" s="15"/>
      <c r="G13" s="16"/>
      <c r="H13" s="17" t="s">
        <v>1</v>
      </c>
      <c r="I13" s="18"/>
      <c r="J13" s="18"/>
      <c r="K13" s="18"/>
      <c r="L13" s="19"/>
      <c r="M13" s="19"/>
      <c r="N13" s="20"/>
      <c r="O13" s="21"/>
      <c r="P13" s="22" t="s">
        <v>2</v>
      </c>
      <c r="Q13" s="19"/>
      <c r="R13" s="19"/>
      <c r="S13" s="19"/>
      <c r="T13" s="19"/>
      <c r="U13" s="19"/>
      <c r="V13" s="23"/>
      <c r="W13" s="17" t="s">
        <v>3</v>
      </c>
      <c r="X13" s="19"/>
      <c r="Y13" s="19"/>
      <c r="Z13" s="21"/>
      <c r="AA13" s="24"/>
      <c r="AB13" s="17" t="s">
        <v>4</v>
      </c>
      <c r="AC13" s="19"/>
      <c r="AD13" s="19"/>
      <c r="AE13" s="19"/>
      <c r="AF13" s="25"/>
      <c r="AG13" s="25"/>
      <c r="AH13" s="25"/>
      <c r="AI13" s="25"/>
      <c r="AJ13" s="25"/>
      <c r="AK13" s="25"/>
      <c r="AL13" s="25"/>
      <c r="AM13" s="25"/>
      <c r="AN13" s="25"/>
      <c r="AO13" s="25"/>
      <c r="AP13" s="25"/>
      <c r="AQ13" s="25"/>
    </row>
    <row r="14" spans="1:43" s="26" customFormat="1" ht="45.75" customHeight="1">
      <c r="A14" s="12"/>
      <c r="B14" s="12"/>
      <c r="C14" s="27" t="s">
        <v>5</v>
      </c>
      <c r="D14" s="28" t="s">
        <v>6</v>
      </c>
      <c r="E14" s="29" t="s">
        <v>7</v>
      </c>
      <c r="F14" s="30"/>
      <c r="G14" s="31"/>
      <c r="H14" s="32" t="s">
        <v>8</v>
      </c>
      <c r="I14" s="32" t="s">
        <v>9</v>
      </c>
      <c r="J14" s="32" t="s">
        <v>10</v>
      </c>
      <c r="K14" s="32" t="s">
        <v>11</v>
      </c>
      <c r="L14" s="32" t="s">
        <v>12</v>
      </c>
      <c r="M14" s="32" t="s">
        <v>13</v>
      </c>
      <c r="N14" s="32"/>
      <c r="O14" s="33"/>
      <c r="P14" s="34" t="s">
        <v>14</v>
      </c>
      <c r="Q14" s="34" t="s">
        <v>15</v>
      </c>
      <c r="R14" s="34" t="s">
        <v>16</v>
      </c>
      <c r="S14" s="34" t="s">
        <v>17</v>
      </c>
      <c r="T14" s="34" t="s">
        <v>18</v>
      </c>
      <c r="U14" s="34" t="s">
        <v>19</v>
      </c>
      <c r="V14" s="35"/>
      <c r="W14" s="34" t="s">
        <v>20</v>
      </c>
      <c r="X14" s="34" t="s">
        <v>21</v>
      </c>
      <c r="Y14" s="34" t="s">
        <v>22</v>
      </c>
      <c r="Z14" s="36" t="s">
        <v>23</v>
      </c>
      <c r="AA14" s="33"/>
      <c r="AB14" s="37" t="s">
        <v>24</v>
      </c>
      <c r="AC14" s="38" t="s">
        <v>25</v>
      </c>
      <c r="AD14" s="38" t="s">
        <v>26</v>
      </c>
      <c r="AE14" s="38" t="s">
        <v>27</v>
      </c>
      <c r="AF14" s="25"/>
      <c r="AG14" s="25"/>
      <c r="AH14" s="25"/>
      <c r="AI14" s="25"/>
      <c r="AJ14" s="25"/>
      <c r="AK14" s="25"/>
      <c r="AL14" s="25"/>
      <c r="AM14" s="25"/>
      <c r="AN14" s="25"/>
      <c r="AO14" s="25"/>
      <c r="AP14" s="25"/>
      <c r="AQ14" s="25"/>
    </row>
    <row r="15" spans="1:43" s="26" customFormat="1" ht="13">
      <c r="A15" s="12"/>
      <c r="B15" s="12"/>
      <c r="C15" s="39" t="s">
        <v>28</v>
      </c>
      <c r="D15" s="40"/>
      <c r="E15" s="40"/>
      <c r="F15" s="40"/>
      <c r="G15" s="16"/>
      <c r="H15" s="41"/>
      <c r="I15" s="42"/>
      <c r="J15" s="42"/>
      <c r="K15" s="42"/>
      <c r="L15" s="42"/>
      <c r="M15" s="42"/>
      <c r="N15" s="43"/>
      <c r="O15" s="16"/>
      <c r="P15" s="44"/>
      <c r="Q15" s="44"/>
      <c r="R15" s="44"/>
      <c r="S15" s="44"/>
      <c r="T15" s="44"/>
      <c r="U15" s="44"/>
      <c r="V15" s="45"/>
      <c r="W15" s="46"/>
      <c r="X15" s="47"/>
      <c r="Y15" s="47"/>
      <c r="Z15" s="48"/>
      <c r="AA15" s="16"/>
      <c r="AB15" s="49"/>
      <c r="AC15" s="49"/>
      <c r="AD15" s="49"/>
      <c r="AE15" s="50"/>
      <c r="AF15" s="25"/>
      <c r="AG15" s="25"/>
      <c r="AH15" s="25"/>
      <c r="AI15" s="25"/>
      <c r="AJ15" s="25"/>
      <c r="AK15" s="25"/>
      <c r="AL15" s="25"/>
      <c r="AM15" s="25"/>
      <c r="AN15" s="25"/>
      <c r="AO15" s="25"/>
      <c r="AP15" s="25"/>
      <c r="AQ15" s="25"/>
    </row>
    <row r="16" spans="1:43" s="26" customFormat="1" ht="13">
      <c r="A16" s="12"/>
      <c r="B16" s="12"/>
      <c r="C16" s="51" t="s">
        <v>29</v>
      </c>
      <c r="D16" s="52" t="str">
        <f>VLOOKUP($C16,'[1]IRM List'!$A$2:$H$44,3,FALSE)</f>
        <v>Australian Government Treasury Bonds</v>
      </c>
      <c r="E16" s="53" t="str">
        <f>VLOOKUP($C16,'[1]IRM List'!$A$2:$H$44,4,FALSE)</f>
        <v>Treasury Bond 5.75% 15-05-21 Semi</v>
      </c>
      <c r="F16" s="51"/>
      <c r="G16" s="54"/>
      <c r="H16" s="55">
        <f>VLOOKUP(C16,[1]IRESS!$K$9:$P$214,6,FALSE)</f>
        <v>41415</v>
      </c>
      <c r="I16" s="55">
        <f>VLOOKUP($C16,'[1]IRM List'!$A$2:$M$44,9,FALSE)</f>
        <v>44331</v>
      </c>
      <c r="J16" s="56">
        <f t="shared" ref="J16:J42" si="0">VLOOKUP(C16,Data_Bloomberg_YB,4,FALSE)</f>
        <v>5.7500000000000002E-2</v>
      </c>
      <c r="K16" s="57" t="str">
        <f t="shared" ref="K16:K42" si="1">VLOOKUP(C16,Data_Bloomberg_YB,5,FALSE)</f>
        <v>S/A</v>
      </c>
      <c r="L16" s="55">
        <f>VLOOKUP($C16,'[1]IRM List'!$A$2:$M$44,12,FALSE)</f>
        <v>44322</v>
      </c>
      <c r="M16" s="55">
        <f>VLOOKUP($C16,'[1]IRM List'!$A$2:$M$44,13,FALSE)</f>
        <v>44333</v>
      </c>
      <c r="N16" s="55"/>
      <c r="O16" s="54"/>
      <c r="P16" s="58">
        <f>VLOOKUP($C16,'[1]IRM List'!$A$2:$H$44,5,FALSE)/1000000</f>
        <v>67.407354599999991</v>
      </c>
      <c r="Q16" s="58">
        <f>VLOOKUP($C16,'[1]IRM List'!$A$2:$H$44,6,FALSE)</f>
        <v>3689209.23</v>
      </c>
      <c r="R16" s="59">
        <f>VLOOKUP($C16,'[1]IRM List'!$A$2:$H$44,8,FALSE)</f>
        <v>35870</v>
      </c>
      <c r="S16" s="59">
        <f>VLOOKUP($C16,'[1]IRM List'!$A$2:$H$44,7,FALSE)</f>
        <v>38</v>
      </c>
      <c r="T16" s="56">
        <f t="shared" ref="T16:T32" si="2">_xlfn.IFNA(VLOOKUP(C16,Data_Depth_Bond,6,FALSE)/100,"n/a")</f>
        <v>5.5334895455404795E-4</v>
      </c>
      <c r="U16" s="56">
        <f t="shared" ref="U16:U43" si="3">IFERROR(+Q16/(P16*1000000),"n/a")</f>
        <v>5.4730069914359171E-2</v>
      </c>
      <c r="V16" s="60"/>
      <c r="W16" s="61">
        <f>VLOOKUP($C16,[1]IRESS!$A$9:$H$244,8,FALSE)/100</f>
        <v>102.89</v>
      </c>
      <c r="X16" s="61">
        <f>VLOOKUP($C16,[1]IRESS!$K$9:$AA$244,16,FALSE)/100</f>
        <v>109.85</v>
      </c>
      <c r="Y16" s="61">
        <f>VLOOKUP($C16,[1]IRESS!$K$9:$AA$244,17,FALSE)/100</f>
        <v>100</v>
      </c>
      <c r="Z16" s="62">
        <f t="shared" ref="Z16:Z32" si="4">VLOOKUP(C16,Data_Bloomberg_YB,3,FALSE)</f>
        <v>3.7600000000000003E-4</v>
      </c>
      <c r="AA16" s="54"/>
      <c r="AB16" s="63">
        <f>IFERROR(($W16-VLOOKUP($C16,[1]IRESS!$A$9:$AK$244,31,FALSE)/100)/(VLOOKUP($C16,[1]IRESS!$A$9:$AK$244,31,FALSE)/100),"n/a")</f>
        <v>3.8891589693734811E-4</v>
      </c>
      <c r="AC16" s="64">
        <f>IFERROR(($W16-VLOOKUP($C16,[1]IRESS!$A$9:$AK$244,33,FALSE)/100)/(VLOOKUP($C16,[1]IRESS!$A$9:$AK$244,33,FALSE)/100),"n/a")</f>
        <v>-4.6166682117363529E-2</v>
      </c>
      <c r="AD16" s="64">
        <f>IFERROR(($W16-VLOOKUP($C16,[1]IRESS!$A$9:$AK$244,35,FALSE)/100)/(VLOOKUP($C16,[1]IRESS!$A$9:$AK$244,35,FALSE)/100),"n/a")</f>
        <v>-9.0274093722369539E-2</v>
      </c>
      <c r="AE16" s="64">
        <f>IFERROR(($W16-VLOOKUP($C16,[1]IRESS!$A$9:$AK$244,37,FALSE)/100)/(VLOOKUP($C16,[1]IRESS!$A$9:$AK$244,37,FALSE)/100),"n/a")</f>
        <v>-0.14286190321478853</v>
      </c>
      <c r="AF16" s="25"/>
      <c r="AG16" s="25"/>
      <c r="AH16" s="25"/>
      <c r="AI16" s="25"/>
      <c r="AJ16" s="25"/>
      <c r="AK16" s="25"/>
      <c r="AL16" s="25"/>
      <c r="AM16" s="25"/>
      <c r="AN16" s="25"/>
      <c r="AO16" s="25"/>
      <c r="AP16" s="25"/>
      <c r="AQ16" s="25"/>
    </row>
    <row r="17" spans="1:43" s="26" customFormat="1" ht="13">
      <c r="A17" s="12"/>
      <c r="B17" s="12"/>
      <c r="C17" s="51" t="s">
        <v>30</v>
      </c>
      <c r="D17" s="52" t="str">
        <f>VLOOKUP($C17,'[1]IRM List'!$A$2:$H$44,3,FALSE)</f>
        <v>Australian Government Treasury Bonds</v>
      </c>
      <c r="E17" s="53" t="str">
        <f>VLOOKUP($C17,'[1]IRM List'!$A$2:$H$44,4,FALSE)</f>
        <v>Treasury Bond 2.00% 21-12-21 Semi</v>
      </c>
      <c r="F17" s="51"/>
      <c r="G17" s="54"/>
      <c r="H17" s="55">
        <f>VLOOKUP(C17,[1]IRESS!$K$9:$P$214,6,FALSE)</f>
        <v>42765</v>
      </c>
      <c r="I17" s="55">
        <f>VLOOKUP($C17,'[1]IRM List'!$A$2:$M$44,9,FALSE)</f>
        <v>44551</v>
      </c>
      <c r="J17" s="56">
        <f t="shared" si="0"/>
        <v>0.02</v>
      </c>
      <c r="K17" s="57" t="str">
        <f t="shared" si="1"/>
        <v>S/A</v>
      </c>
      <c r="L17" s="55">
        <f>VLOOKUP($C17,'[1]IRM List'!$A$2:$M$44,12,FALSE)</f>
        <v>44357</v>
      </c>
      <c r="M17" s="55">
        <f>VLOOKUP($C17,'[1]IRM List'!$A$2:$M$44,13,FALSE)</f>
        <v>44368</v>
      </c>
      <c r="N17" s="55"/>
      <c r="O17" s="54"/>
      <c r="P17" s="58">
        <f>VLOOKUP($C17,'[1]IRM List'!$A$2:$H$44,5,FALSE)/1000000</f>
        <v>35.210700000000003</v>
      </c>
      <c r="Q17" s="58">
        <f>VLOOKUP($C17,'[1]IRM List'!$A$2:$H$44,6,FALSE)</f>
        <v>206561.5</v>
      </c>
      <c r="R17" s="59">
        <f>VLOOKUP($C17,'[1]IRM List'!$A$2:$H$44,8,FALSE)</f>
        <v>2025</v>
      </c>
      <c r="S17" s="59">
        <f>VLOOKUP($C17,'[1]IRM List'!$A$2:$H$44,7,FALSE)</f>
        <v>3</v>
      </c>
      <c r="T17" s="56" t="str">
        <f t="shared" si="2"/>
        <v>n/a</v>
      </c>
      <c r="U17" s="56">
        <f>IFERROR(+Q17/(P17*1000000),"n/a")</f>
        <v>5.8664411670316125E-3</v>
      </c>
      <c r="V17" s="60"/>
      <c r="W17" s="61">
        <f>VLOOKUP($C17,[1]IRESS!$A$9:$H$244,8,FALSE)/100</f>
        <v>102.05</v>
      </c>
      <c r="X17" s="61">
        <f>VLOOKUP($C17,[1]IRESS!$K$9:$AA$244,16,FALSE)/100</f>
        <v>103.81</v>
      </c>
      <c r="Y17" s="61">
        <f>VLOOKUP($C17,[1]IRESS!$K$9:$AA$244,17,FALSE)/100</f>
        <v>101.94</v>
      </c>
      <c r="Z17" s="62">
        <f t="shared" si="4"/>
        <v>4.5800000000000002E-4</v>
      </c>
      <c r="AA17" s="54"/>
      <c r="AB17" s="63">
        <f>IFERROR(($W17-VLOOKUP($C17,[1]IRESS!$A$9:$AK$244,31,FALSE)/100)/(VLOOKUP($C17,[1]IRESS!$A$9:$AK$244,31,FALSE)/100),"n/a")</f>
        <v>1.0790661173239104E-3</v>
      </c>
      <c r="AC17" s="64">
        <f>IFERROR(($W17-VLOOKUP($C17,[1]IRESS!$A$9:$AK$244,33,FALSE)/100)/(VLOOKUP($C17,[1]IRESS!$A$9:$AK$244,33,FALSE)/100),"n/a")</f>
        <v>-6.4258592152662509E-3</v>
      </c>
      <c r="AD17" s="64">
        <f>IFERROR(($W17-VLOOKUP($C17,[1]IRESS!$A$9:$AK$244,35,FALSE)/100)/(VLOOKUP($C17,[1]IRESS!$A$9:$AK$244,35,FALSE)/100),"n/a")</f>
        <v>2.3160216563063989E-2</v>
      </c>
      <c r="AE17" s="64" t="str">
        <f>IFERROR(($W17-VLOOKUP($C17,[1]IRESS!$A$9:$AK$244,37,FALSE)/100)/(VLOOKUP($C17,[1]IRESS!$A$9:$AK$244,37,FALSE)/100),"n/a")</f>
        <v>n/a</v>
      </c>
      <c r="AF17" s="25"/>
      <c r="AG17" s="25"/>
      <c r="AH17" s="25"/>
      <c r="AI17" s="25"/>
      <c r="AJ17" s="25"/>
      <c r="AK17" s="25"/>
      <c r="AL17" s="25"/>
      <c r="AM17" s="25"/>
      <c r="AN17" s="25"/>
      <c r="AO17" s="25"/>
      <c r="AP17" s="25"/>
      <c r="AQ17" s="25"/>
    </row>
    <row r="18" spans="1:43" s="26" customFormat="1" ht="13">
      <c r="A18" s="12"/>
      <c r="B18" s="12"/>
      <c r="C18" s="51" t="s">
        <v>31</v>
      </c>
      <c r="D18" s="52" t="str">
        <f>VLOOKUP($C18,'[1]IRM List'!$A$2:$H$44,3,FALSE)</f>
        <v>Australian Government Treasury Bonds</v>
      </c>
      <c r="E18" s="53" t="str">
        <f>VLOOKUP($C18,'[1]IRM List'!$A$2:$H$44,4,FALSE)</f>
        <v>Treasury Bond 5.75% 15-07-22 Semi</v>
      </c>
      <c r="F18" s="51"/>
      <c r="G18" s="54"/>
      <c r="H18" s="55">
        <f>VLOOKUP(C18,[1]IRESS!$K$9:$P$214,6,FALSE)</f>
        <v>41415</v>
      </c>
      <c r="I18" s="55">
        <f>VLOOKUP($C18,'[1]IRM List'!$A$2:$M$44,9,FALSE)</f>
        <v>44757</v>
      </c>
      <c r="J18" s="56">
        <f t="shared" si="0"/>
        <v>5.7500000000000002E-2</v>
      </c>
      <c r="K18" s="57" t="str">
        <f t="shared" si="1"/>
        <v>S/A</v>
      </c>
      <c r="L18" s="55">
        <f>VLOOKUP($C18,'[1]IRM List'!$A$2:$M$44,12,FALSE)</f>
        <v>44383</v>
      </c>
      <c r="M18" s="55">
        <f>VLOOKUP($C18,'[1]IRM List'!$A$2:$M$44,13,FALSE)</f>
        <v>44392</v>
      </c>
      <c r="N18" s="55"/>
      <c r="O18" s="54"/>
      <c r="P18" s="58">
        <f>VLOOKUP($C18,'[1]IRM List'!$A$2:$H$44,5,FALSE)/1000000</f>
        <v>38.833147850000003</v>
      </c>
      <c r="Q18" s="58">
        <f>VLOOKUP($C18,'[1]IRM List'!$A$2:$H$44,6,FALSE)</f>
        <v>2447713.6659999997</v>
      </c>
      <c r="R18" s="59">
        <f>VLOOKUP($C18,'[1]IRM List'!$A$2:$H$44,8,FALSE)</f>
        <v>22516</v>
      </c>
      <c r="S18" s="59">
        <f>VLOOKUP($C18,'[1]IRM List'!$A$2:$H$44,7,FALSE)</f>
        <v>96</v>
      </c>
      <c r="T18" s="56">
        <f t="shared" si="2"/>
        <v>2.2982523618946499E-3</v>
      </c>
      <c r="U18" s="56">
        <f t="shared" si="3"/>
        <v>6.303155426530789E-2</v>
      </c>
      <c r="V18" s="60"/>
      <c r="W18" s="61">
        <f>VLOOKUP($C18,[1]IRESS!$A$9:$H$244,8,FALSE)/100</f>
        <v>108.755</v>
      </c>
      <c r="X18" s="61">
        <f>VLOOKUP($C18,[1]IRESS!$K$9:$AA$244,16,FALSE)/100</f>
        <v>118</v>
      </c>
      <c r="Y18" s="61">
        <f>VLOOKUP($C18,[1]IRESS!$K$9:$AA$244,17,FALSE)/100</f>
        <v>108.43799999999999</v>
      </c>
      <c r="Z18" s="62">
        <f t="shared" si="4"/>
        <v>8.5500000000000007E-4</v>
      </c>
      <c r="AA18" s="54"/>
      <c r="AB18" s="63">
        <f>IFERROR(($W18-VLOOKUP($C18,[1]IRESS!$A$9:$AK$244,31,FALSE)/100)/(VLOOKUP($C18,[1]IRESS!$A$9:$AK$244,31,FALSE)/100),"n/a")</f>
        <v>4.5977011494211057E-5</v>
      </c>
      <c r="AC18" s="64">
        <f>IFERROR(($W18-VLOOKUP($C18,[1]IRESS!$A$9:$AK$244,33,FALSE)/100)/(VLOOKUP($C18,[1]IRESS!$A$9:$AK$244,33,FALSE)/100),"n/a")</f>
        <v>-3.9606146238078413E-2</v>
      </c>
      <c r="AD18" s="64">
        <f>IFERROR(($W18-VLOOKUP($C18,[1]IRESS!$A$9:$AK$244,35,FALSE)/100)/(VLOOKUP($C18,[1]IRESS!$A$9:$AK$244,35,FALSE)/100),"n/a")</f>
        <v>-5.684676090538554E-2</v>
      </c>
      <c r="AE18" s="64">
        <f>IFERROR(($W18-VLOOKUP($C18,[1]IRESS!$A$9:$AK$244,37,FALSE)/100)/(VLOOKUP($C18,[1]IRESS!$A$9:$AK$244,37,FALSE)/100),"n/a")</f>
        <v>-0.10449911894998602</v>
      </c>
      <c r="AF18" s="25"/>
      <c r="AG18" s="25"/>
      <c r="AH18" s="25"/>
      <c r="AI18" s="25"/>
      <c r="AJ18" s="25"/>
      <c r="AK18" s="25"/>
      <c r="AL18" s="25"/>
      <c r="AM18" s="25"/>
      <c r="AN18" s="25"/>
      <c r="AO18" s="25"/>
      <c r="AP18" s="25"/>
      <c r="AQ18" s="25"/>
    </row>
    <row r="19" spans="1:43" s="26" customFormat="1" ht="13">
      <c r="A19" s="12"/>
      <c r="B19" s="12"/>
      <c r="C19" s="65" t="s">
        <v>32</v>
      </c>
      <c r="D19" s="66" t="str">
        <f>VLOOKUP($C19,'[1]IRM List'!$A$2:$H$44,3,FALSE)</f>
        <v>Australian Government Treasury Bonds</v>
      </c>
      <c r="E19" s="67" t="str">
        <f>VLOOKUP($C19,'[1]IRM List'!$A$2:$H$44,4,FALSE)</f>
        <v>Treasury Bond 2.25% 21-11-22 Semi</v>
      </c>
      <c r="F19" s="65"/>
      <c r="G19" s="68"/>
      <c r="H19" s="69">
        <f>VLOOKUP(C19,[1]IRESS!$K$9:$P$214,6,FALSE)</f>
        <v>43024</v>
      </c>
      <c r="I19" s="69">
        <f>VLOOKUP($C19,'[1]IRM List'!$A$2:$M$44,9,FALSE)</f>
        <v>44886</v>
      </c>
      <c r="J19" s="56">
        <f t="shared" si="0"/>
        <v>2.2499999999999999E-2</v>
      </c>
      <c r="K19" s="57" t="str">
        <f t="shared" si="1"/>
        <v>S/A</v>
      </c>
      <c r="L19" s="69">
        <f>VLOOKUP($C19,'[1]IRM List'!$A$2:$M$44,12,FALSE)</f>
        <v>44328</v>
      </c>
      <c r="M19" s="69">
        <f>VLOOKUP($C19,'[1]IRM List'!$A$2:$M$44,13,FALSE)</f>
        <v>44337</v>
      </c>
      <c r="N19" s="70"/>
      <c r="O19" s="68"/>
      <c r="P19" s="71">
        <f>VLOOKUP($C19,'[1]IRM List'!$A$2:$H$44,5,FALSE)/1000000</f>
        <v>4.6736256000000003</v>
      </c>
      <c r="Q19" s="71">
        <f>VLOOKUP($C19,'[1]IRM List'!$A$2:$H$44,6,FALSE)</f>
        <v>0</v>
      </c>
      <c r="R19" s="72">
        <f>VLOOKUP($C19,'[1]IRM List'!$A$2:$H$44,8,FALSE)</f>
        <v>0</v>
      </c>
      <c r="S19" s="72">
        <f>VLOOKUP($C19,'[1]IRM List'!$A$2:$H$44,7,FALSE)</f>
        <v>0</v>
      </c>
      <c r="T19" s="56">
        <f t="shared" si="2"/>
        <v>2.8723706074225302E-3</v>
      </c>
      <c r="U19" s="73">
        <f>IFERROR(+Q19/(P19*1000000),"n/a")</f>
        <v>0</v>
      </c>
      <c r="V19" s="45"/>
      <c r="W19" s="74">
        <f>VLOOKUP($C19,[1]IRESS!$A$9:$H$244,8,FALSE)/100</f>
        <v>104.34</v>
      </c>
      <c r="X19" s="74">
        <f>VLOOKUP($C19,[1]IRESS!$K$9:$AA$244,16,FALSE)/100</f>
        <v>106.39200000000001</v>
      </c>
      <c r="Y19" s="74">
        <f>VLOOKUP($C19,[1]IRESS!$K$9:$AA$244,17,FALSE)/100</f>
        <v>104.27500000000001</v>
      </c>
      <c r="Z19" s="62">
        <f t="shared" si="4"/>
        <v>9.8799999999999995E-4</v>
      </c>
      <c r="AA19" s="68"/>
      <c r="AB19" s="75">
        <f>IFERROR(($W19-VLOOKUP($C19,[1]IRESS!$A$9:$AK$244,31,FALSE)/100)/(VLOOKUP($C19,[1]IRESS!$A$9:$AK$244,31,FALSE)/100),"n/a")</f>
        <v>1.7254270431932557E-4</v>
      </c>
      <c r="AC19" s="76">
        <f>IFERROR(($W19-VLOOKUP($C19,[1]IRESS!$A$9:$AK$244,33,FALSE)/100)/(VLOOKUP($C19,[1]IRESS!$A$9:$AK$244,33,FALSE)/100),"n/a")</f>
        <v>-7.0517029719930303E-3</v>
      </c>
      <c r="AD19" s="76">
        <f>IFERROR(($W19-VLOOKUP($C19,[1]IRESS!$A$9:$AK$244,35,FALSE)/100)/(VLOOKUP($C19,[1]IRESS!$A$9:$AK$244,35,FALSE)/100),"n/a")</f>
        <v>4.2805600807539715E-2</v>
      </c>
      <c r="AE19" s="76" t="str">
        <f>IFERROR(($W19-VLOOKUP($C19,[1]IRESS!$A$9:$AK$244,37,FALSE)/100)/(VLOOKUP($C19,[1]IRESS!$A$9:$AK$244,37,FALSE)/100),"n/a")</f>
        <v>n/a</v>
      </c>
      <c r="AF19" s="25"/>
      <c r="AG19" s="25"/>
      <c r="AH19" s="25"/>
      <c r="AI19" s="25"/>
      <c r="AJ19" s="25"/>
      <c r="AK19" s="25"/>
      <c r="AL19" s="25"/>
      <c r="AM19" s="25"/>
      <c r="AN19" s="25"/>
      <c r="AO19" s="25"/>
      <c r="AP19" s="25"/>
      <c r="AQ19" s="25"/>
    </row>
    <row r="20" spans="1:43" s="26" customFormat="1" ht="13">
      <c r="A20" s="12"/>
      <c r="B20" s="12"/>
      <c r="C20" s="65" t="s">
        <v>33</v>
      </c>
      <c r="D20" s="77" t="str">
        <f>VLOOKUP($C20,'[1]IRM List'!$A$2:$H$44,3,FALSE)</f>
        <v>Australian Government Treasury Bonds</v>
      </c>
      <c r="E20" s="78" t="str">
        <f>VLOOKUP($C20,'[1]IRM List'!$A$2:$H$44,4,FALSE)</f>
        <v>Treasury Bond 5.50% 21-04-23 Semi</v>
      </c>
      <c r="F20" s="79"/>
      <c r="G20" s="68"/>
      <c r="H20" s="69">
        <f>VLOOKUP(C20,[1]IRESS!$K$9:$P$214,6,FALSE)</f>
        <v>41415</v>
      </c>
      <c r="I20" s="69">
        <f>VLOOKUP($C20,'[1]IRM List'!$A$2:$M$44,9,FALSE)</f>
        <v>45037</v>
      </c>
      <c r="J20" s="56">
        <f t="shared" si="0"/>
        <v>5.5E-2</v>
      </c>
      <c r="K20" s="57" t="str">
        <f t="shared" si="1"/>
        <v>S/A</v>
      </c>
      <c r="L20" s="69">
        <f>VLOOKUP($C20,'[1]IRM List'!$A$2:$M$44,12,FALSE)</f>
        <v>44298</v>
      </c>
      <c r="M20" s="69">
        <f>VLOOKUP($C20,'[1]IRM List'!$A$2:$M$44,13,FALSE)</f>
        <v>44307</v>
      </c>
      <c r="N20" s="70"/>
      <c r="O20" s="68"/>
      <c r="P20" s="80">
        <f>VLOOKUP($C20,'[1]IRM List'!$A$2:$H$44,5,FALSE)/1000000</f>
        <v>20.500187</v>
      </c>
      <c r="Q20" s="80">
        <f>VLOOKUP($C20,'[1]IRM List'!$A$2:$H$44,6,FALSE)</f>
        <v>2332998.41</v>
      </c>
      <c r="R20" s="81">
        <f>VLOOKUP($C20,'[1]IRM List'!$A$2:$H$44,8,FALSE)</f>
        <v>20530</v>
      </c>
      <c r="S20" s="81">
        <f>VLOOKUP($C20,'[1]IRM List'!$A$2:$H$44,7,FALSE)</f>
        <v>68</v>
      </c>
      <c r="T20" s="56">
        <f t="shared" si="2"/>
        <v>1.4160062408558299E-3</v>
      </c>
      <c r="U20" s="73">
        <f t="shared" si="3"/>
        <v>0.11380376237543589</v>
      </c>
      <c r="V20" s="45"/>
      <c r="W20" s="74">
        <f>VLOOKUP($C20,[1]IRESS!$A$9:$H$244,8,FALSE)/100</f>
        <v>113.65</v>
      </c>
      <c r="X20" s="74">
        <f>VLOOKUP($C20,[1]IRESS!$K$9:$AA$244,16,FALSE)/100</f>
        <v>119</v>
      </c>
      <c r="Y20" s="74">
        <f>VLOOKUP($C20,[1]IRESS!$K$9:$AA$244,17,FALSE)/100</f>
        <v>112</v>
      </c>
      <c r="Z20" s="62">
        <f t="shared" si="4"/>
        <v>1.1130000000000001E-3</v>
      </c>
      <c r="AA20" s="68"/>
      <c r="AB20" s="75">
        <f>IFERROR(($W20-VLOOKUP($C20,[1]IRESS!$A$9:$AK$244,31,FALSE)/100)/(VLOOKUP($C20,[1]IRESS!$A$9:$AK$244,31,FALSE)/100),"n/a")</f>
        <v>8.7997184090154136E-5</v>
      </c>
      <c r="AC20" s="76">
        <f>IFERROR(($W20-VLOOKUP($C20,[1]IRESS!$A$9:$AK$244,33,FALSE)/100)/(VLOOKUP($C20,[1]IRESS!$A$9:$AK$244,33,FALSE)/100),"n/a")</f>
        <v>-3.0951568894952212E-2</v>
      </c>
      <c r="AD20" s="76">
        <f>IFERROR(($W20-VLOOKUP($C20,[1]IRESS!$A$9:$AK$244,35,FALSE)/100)/(VLOOKUP($C20,[1]IRESS!$A$9:$AK$244,35,FALSE)/100),"n/a")</f>
        <v>-2.9461998292057975E-2</v>
      </c>
      <c r="AE20" s="76">
        <f>IFERROR(($W20-VLOOKUP($C20,[1]IRESS!$A$9:$AK$244,37,FALSE)/100)/(VLOOKUP($C20,[1]IRESS!$A$9:$AK$244,37,FALSE)/100),"n/a")</f>
        <v>-8.055369032498165E-2</v>
      </c>
      <c r="AF20" s="25"/>
      <c r="AG20" s="25"/>
      <c r="AH20" s="25"/>
      <c r="AI20" s="25"/>
      <c r="AJ20" s="25"/>
      <c r="AK20" s="25"/>
      <c r="AL20" s="25"/>
      <c r="AM20" s="25"/>
      <c r="AN20" s="25"/>
      <c r="AO20" s="25"/>
      <c r="AP20" s="25"/>
      <c r="AQ20" s="25"/>
    </row>
    <row r="21" spans="1:43" s="26" customFormat="1" ht="13">
      <c r="A21" s="12"/>
      <c r="B21" s="12"/>
      <c r="C21" s="65" t="s">
        <v>34</v>
      </c>
      <c r="D21" s="77" t="str">
        <f>VLOOKUP($C21,'[1]IRM List'!$A$2:$H$44,3,FALSE)</f>
        <v>Australian Government Treasury Bonds</v>
      </c>
      <c r="E21" s="78" t="str">
        <f>VLOOKUP($C21,'[1]IRM List'!$A$2:$H$44,4,FALSE)</f>
        <v>Treasury Bond 2.75% 21-04-24 Semi</v>
      </c>
      <c r="F21" s="79"/>
      <c r="G21" s="68"/>
      <c r="H21" s="69">
        <f>VLOOKUP(C21,[1]IRESS!$K$9:$P$214,6,FALSE)</f>
        <v>41415</v>
      </c>
      <c r="I21" s="69">
        <f>VLOOKUP($C21,'[1]IRM List'!$A$2:$M$44,9,FALSE)</f>
        <v>45403</v>
      </c>
      <c r="J21" s="56">
        <f t="shared" si="0"/>
        <v>2.75E-2</v>
      </c>
      <c r="K21" s="57" t="str">
        <f t="shared" si="1"/>
        <v>S/A</v>
      </c>
      <c r="L21" s="69">
        <f>VLOOKUP($C21,'[1]IRM List'!$A$2:$M$44,12,FALSE)</f>
        <v>44298</v>
      </c>
      <c r="M21" s="69">
        <f>VLOOKUP($C21,'[1]IRM List'!$A$2:$M$44,13,FALSE)</f>
        <v>44307</v>
      </c>
      <c r="N21" s="70"/>
      <c r="O21" s="68"/>
      <c r="P21" s="80">
        <f>VLOOKUP($C21,'[1]IRM List'!$A$2:$H$44,5,FALSE)/1000000</f>
        <v>9.0296249999999993</v>
      </c>
      <c r="Q21" s="80">
        <f>VLOOKUP($C21,'[1]IRM List'!$A$2:$H$44,6,FALSE)</f>
        <v>49252.5</v>
      </c>
      <c r="R21" s="81">
        <f>VLOOKUP($C21,'[1]IRM List'!$A$2:$H$44,8,FALSE)</f>
        <v>450</v>
      </c>
      <c r="S21" s="81">
        <f>VLOOKUP($C21,'[1]IRM List'!$A$2:$H$44,7,FALSE)</f>
        <v>1</v>
      </c>
      <c r="T21" s="56">
        <f t="shared" si="2"/>
        <v>2.5192478845433904E-3</v>
      </c>
      <c r="U21" s="73">
        <f t="shared" si="3"/>
        <v>5.454545454545455E-3</v>
      </c>
      <c r="V21" s="45"/>
      <c r="W21" s="74">
        <f>VLOOKUP($C21,[1]IRESS!$A$9:$H$244,8,FALSE)/100</f>
        <v>109.33</v>
      </c>
      <c r="X21" s="74">
        <f>VLOOKUP($C21,[1]IRESS!$K$9:$AA$244,16,FALSE)/100</f>
        <v>111.37</v>
      </c>
      <c r="Y21" s="74">
        <f>VLOOKUP($C21,[1]IRESS!$K$9:$AA$244,17,FALSE)/100</f>
        <v>108.98</v>
      </c>
      <c r="Z21" s="62">
        <f t="shared" si="4"/>
        <v>1.134E-3</v>
      </c>
      <c r="AA21" s="68"/>
      <c r="AB21" s="75">
        <f>IFERROR(($W21-VLOOKUP($C21,[1]IRESS!$A$9:$AK$244,31,FALSE)/100)/(VLOOKUP($C21,[1]IRESS!$A$9:$AK$244,31,FALSE)/100),"n/a")</f>
        <v>1.2821686967671084E-3</v>
      </c>
      <c r="AC21" s="76">
        <f>IFERROR(($W21-VLOOKUP($C21,[1]IRESS!$A$9:$AK$244,33,FALSE)/100)/(VLOOKUP($C21,[1]IRESS!$A$9:$AK$244,33,FALSE)/100),"n/a")</f>
        <v>-3.281976479168561E-3</v>
      </c>
      <c r="AD21" s="76">
        <f>IFERROR(($W21-VLOOKUP($C21,[1]IRESS!$A$9:$AK$244,35,FALSE)/100)/(VLOOKUP($C21,[1]IRESS!$A$9:$AK$244,35,FALSE)/100),"n/a")</f>
        <v>7.3125245386729515E-2</v>
      </c>
      <c r="AE21" s="76">
        <f>IFERROR(($W21-VLOOKUP($C21,[1]IRESS!$A$9:$AK$244,37,FALSE)/100)/(VLOOKUP($C21,[1]IRESS!$A$9:$AK$244,37,FALSE)/100),"n/a")</f>
        <v>4.7975077881619893E-2</v>
      </c>
      <c r="AF21" s="25"/>
      <c r="AG21" s="25"/>
      <c r="AH21" s="25"/>
      <c r="AI21" s="25"/>
      <c r="AJ21" s="25"/>
      <c r="AK21" s="25"/>
      <c r="AL21" s="25"/>
      <c r="AM21" s="25"/>
      <c r="AN21" s="25"/>
      <c r="AO21" s="25"/>
      <c r="AP21" s="25"/>
      <c r="AQ21" s="25"/>
    </row>
    <row r="22" spans="1:43" s="26" customFormat="1" ht="13">
      <c r="A22" s="12"/>
      <c r="B22" s="12"/>
      <c r="C22" s="65" t="s">
        <v>35</v>
      </c>
      <c r="D22" s="77" t="str">
        <f>VLOOKUP($C22,'[1]IRM List'!$A$2:$H$44,3,FALSE)</f>
        <v>Australian Government Treasury Bonds</v>
      </c>
      <c r="E22" s="78" t="str">
        <f>VLOOKUP($C22,'[1]IRM List'!$A$2:$H$44,4,FALSE)</f>
        <v>Treasury Bond 0.25% 21-11-24 Semi</v>
      </c>
      <c r="F22" s="79"/>
      <c r="G22" s="68"/>
      <c r="H22" s="69">
        <f>VLOOKUP(C22,[1]IRESS!$K$9:$P$214,6,FALSE)</f>
        <v>43942</v>
      </c>
      <c r="I22" s="69">
        <f>VLOOKUP($C22,'[1]IRM List'!$A$2:$M$44,9,FALSE)</f>
        <v>45617</v>
      </c>
      <c r="J22" s="56">
        <f t="shared" ref="J22" si="5">VLOOKUP(C22,Data_Bloomberg_YB,4,FALSE)</f>
        <v>2.5000000000000001E-3</v>
      </c>
      <c r="K22" s="57" t="str">
        <f t="shared" ref="K22" si="6">VLOOKUP(C22,Data_Bloomberg_YB,5,FALSE)</f>
        <v>S/A</v>
      </c>
      <c r="L22" s="69">
        <f>VLOOKUP($C22,'[1]IRM List'!$A$2:$M$44,12,FALSE)</f>
        <v>44328</v>
      </c>
      <c r="M22" s="69">
        <f>VLOOKUP($C22,'[1]IRM List'!$A$2:$M$44,13,FALSE)</f>
        <v>44337</v>
      </c>
      <c r="N22" s="70"/>
      <c r="O22" s="68"/>
      <c r="P22" s="80">
        <f>VLOOKUP($C22,'[1]IRM List'!$A$2:$H$44,5,FALSE)/1000000</f>
        <v>1.7933939999999999</v>
      </c>
      <c r="Q22" s="80">
        <f>VLOOKUP($C22,'[1]IRM List'!$A$2:$H$44,6,FALSE)</f>
        <v>324632.5</v>
      </c>
      <c r="R22" s="81">
        <f>VLOOKUP($C22,'[1]IRM List'!$A$2:$H$44,8,FALSE)</f>
        <v>3238</v>
      </c>
      <c r="S22" s="81">
        <f>VLOOKUP($C22,'[1]IRM List'!$A$2:$H$44,7,FALSE)</f>
        <v>3</v>
      </c>
      <c r="T22" s="56">
        <f t="shared" ref="T22" si="7">_xlfn.IFNA(VLOOKUP(C22,Data_Depth_Bond,6,FALSE)/100,"n/a")</f>
        <v>2.9930838215011602E-3</v>
      </c>
      <c r="U22" s="73">
        <f t="shared" si="3"/>
        <v>0.181015716568696</v>
      </c>
      <c r="V22" s="45"/>
      <c r="W22" s="74">
        <f>VLOOKUP($C22,[1]IRESS!$A$9:$H$244,8,FALSE)/100</f>
        <v>99.632999999999996</v>
      </c>
      <c r="X22" s="74">
        <f>VLOOKUP($C22,[1]IRESS!$K$9:$AA$244,16,FALSE)/100</f>
        <v>100.527</v>
      </c>
      <c r="Y22" s="74">
        <f>VLOOKUP($C22,[1]IRESS!$K$9:$AA$244,17,FALSE)/100</f>
        <v>99.608999999999995</v>
      </c>
      <c r="Z22" s="62">
        <f t="shared" ref="Z22" si="8">VLOOKUP(C22,Data_Bloomberg_YB,3,FALSE)</f>
        <v>4.4869999999999997E-3</v>
      </c>
      <c r="AA22" s="68"/>
      <c r="AB22" s="75">
        <f>IFERROR(($W22-VLOOKUP($C22,[1]IRESS!$A$9:$AK$244,31,FALSE)/100)/(VLOOKUP($C22,[1]IRESS!$A$9:$AK$244,31,FALSE)/100),"n/a")</f>
        <v>-8.8931331880987737E-3</v>
      </c>
      <c r="AC22" s="76" t="str">
        <f>IFERROR(($W22-VLOOKUP($C22,[1]IRESS!$A$9:$AK$244,33,FALSE)/100)/(VLOOKUP($C22,[1]IRESS!$A$9:$AK$244,33,FALSE)/100),"n/a")</f>
        <v>n/a</v>
      </c>
      <c r="AD22" s="76" t="str">
        <f>IFERROR(($W22-VLOOKUP($C22,[1]IRESS!$A$9:$AK$244,35,FALSE)/100)/(VLOOKUP($C22,[1]IRESS!$A$9:$AK$244,35,FALSE)/100),"n/a")</f>
        <v>n/a</v>
      </c>
      <c r="AE22" s="76" t="str">
        <f>IFERROR(($W22-VLOOKUP($C22,[1]IRESS!$A$9:$AK$244,37,FALSE)/100)/(VLOOKUP($C22,[1]IRESS!$A$9:$AK$244,37,FALSE)/100),"n/a")</f>
        <v>n/a</v>
      </c>
      <c r="AF22" s="25"/>
      <c r="AG22" s="25"/>
      <c r="AH22" s="25"/>
      <c r="AI22" s="25"/>
      <c r="AJ22" s="25"/>
      <c r="AK22" s="25"/>
      <c r="AL22" s="25"/>
      <c r="AM22" s="25"/>
      <c r="AN22" s="25"/>
      <c r="AO22" s="25"/>
      <c r="AP22" s="25"/>
      <c r="AQ22" s="25"/>
    </row>
    <row r="23" spans="1:43" s="26" customFormat="1" ht="13">
      <c r="A23" s="12"/>
      <c r="B23" s="12"/>
      <c r="C23" s="65" t="s">
        <v>36</v>
      </c>
      <c r="D23" s="77" t="str">
        <f>VLOOKUP($C23,'[1]IRM List'!$A$2:$H$44,3,FALSE)</f>
        <v>Australian Government Treasury Bonds</v>
      </c>
      <c r="E23" s="78" t="str">
        <f>VLOOKUP($C23,'[1]IRM List'!$A$2:$H$44,4,FALSE)</f>
        <v>Treasury Bond 3.25% 21-04-25 Semi</v>
      </c>
      <c r="F23" s="79"/>
      <c r="G23" s="68"/>
      <c r="H23" s="69">
        <f>VLOOKUP(C23,[1]IRESS!$K$9:$P$214,6,FALSE)</f>
        <v>41424</v>
      </c>
      <c r="I23" s="69">
        <f>VLOOKUP($C23,'[1]IRM List'!$A$2:$M$44,9,FALSE)</f>
        <v>45768</v>
      </c>
      <c r="J23" s="56">
        <f t="shared" si="0"/>
        <v>3.2500000000000001E-2</v>
      </c>
      <c r="K23" s="57" t="str">
        <f t="shared" si="1"/>
        <v>S/A</v>
      </c>
      <c r="L23" s="69">
        <f>VLOOKUP($C23,'[1]IRM List'!$A$2:$M$44,12,FALSE)</f>
        <v>44298</v>
      </c>
      <c r="M23" s="69">
        <f>VLOOKUP($C23,'[1]IRM List'!$A$2:$M$44,13,FALSE)</f>
        <v>44307</v>
      </c>
      <c r="N23" s="70"/>
      <c r="O23" s="68"/>
      <c r="P23" s="80">
        <f>VLOOKUP($C23,'[1]IRM List'!$A$2:$H$44,5,FALSE)/1000000</f>
        <v>9.8437438000000004</v>
      </c>
      <c r="Q23" s="80">
        <f>VLOOKUP($C23,'[1]IRM List'!$A$2:$H$44,6,FALSE)</f>
        <v>885222.84600000014</v>
      </c>
      <c r="R23" s="81">
        <f>VLOOKUP($C23,'[1]IRM List'!$A$2:$H$44,8,FALSE)</f>
        <v>7812</v>
      </c>
      <c r="S23" s="81">
        <f>VLOOKUP($C23,'[1]IRM List'!$A$2:$H$44,7,FALSE)</f>
        <v>21</v>
      </c>
      <c r="T23" s="56">
        <f t="shared" si="2"/>
        <v>2.6486611507660299E-3</v>
      </c>
      <c r="U23" s="73">
        <f t="shared" si="3"/>
        <v>8.992745686859506E-2</v>
      </c>
      <c r="V23" s="45"/>
      <c r="W23" s="74">
        <f>VLOOKUP($C23,[1]IRESS!$A$9:$H$244,8,FALSE)/100</f>
        <v>112.09</v>
      </c>
      <c r="X23" s="74">
        <f>VLOOKUP($C23,[1]IRESS!$K$9:$AA$244,16,FALSE)/100</f>
        <v>116.262</v>
      </c>
      <c r="Y23" s="74">
        <f>VLOOKUP($C23,[1]IRESS!$K$9:$AA$244,17,FALSE)/100</f>
        <v>112.09</v>
      </c>
      <c r="Z23" s="62">
        <f t="shared" si="4"/>
        <v>5.8120000000000003E-3</v>
      </c>
      <c r="AA23" s="68"/>
      <c r="AB23" s="75">
        <f>IFERROR(($W23-VLOOKUP($C23,[1]IRESS!$A$9:$AK$244,31,FALSE)/100)/(VLOOKUP($C23,[1]IRESS!$A$9:$AK$244,31,FALSE)/100),"n/a")</f>
        <v>-1.1595608659230172E-2</v>
      </c>
      <c r="AC23" s="76">
        <f>IFERROR(($W23-VLOOKUP($C23,[1]IRESS!$A$9:$AK$244,33,FALSE)/100)/(VLOOKUP($C23,[1]IRESS!$A$9:$AK$244,33,FALSE)/100),"n/a")</f>
        <v>-2.552466398901124E-2</v>
      </c>
      <c r="AD23" s="76">
        <f>IFERROR(($W23-VLOOKUP($C23,[1]IRESS!$A$9:$AK$244,35,FALSE)/100)/(VLOOKUP($C23,[1]IRESS!$A$9:$AK$244,35,FALSE)/100),"n/a")</f>
        <v>6.2464454976303353E-2</v>
      </c>
      <c r="AE23" s="76">
        <f>IFERROR(($W23-VLOOKUP($C23,[1]IRESS!$A$9:$AK$244,37,FALSE)/100)/(VLOOKUP($C23,[1]IRESS!$A$9:$AK$244,37,FALSE)/100),"n/a")</f>
        <v>2.834862385321104E-2</v>
      </c>
      <c r="AF23" s="25"/>
      <c r="AG23" s="25"/>
      <c r="AH23" s="25"/>
      <c r="AI23" s="25"/>
      <c r="AJ23" s="25"/>
      <c r="AK23" s="25"/>
      <c r="AL23" s="25"/>
      <c r="AM23" s="25"/>
      <c r="AN23" s="25"/>
      <c r="AO23" s="25"/>
      <c r="AP23" s="25"/>
      <c r="AQ23" s="25"/>
    </row>
    <row r="24" spans="1:43" s="26" customFormat="1" ht="13">
      <c r="A24" s="12"/>
      <c r="B24" s="12"/>
      <c r="C24" s="65" t="s">
        <v>37</v>
      </c>
      <c r="D24" s="77" t="str">
        <f>VLOOKUP($C24,'[1]IRM List'!$A$2:$H$44,3,FALSE)</f>
        <v>Australian Government Treasury Bonds</v>
      </c>
      <c r="E24" s="78" t="str">
        <f>VLOOKUP($C24,'[1]IRM List'!$A$2:$H$44,4,FALSE)</f>
        <v>Treasury Bond 0.25% 21-11-25 Semi</v>
      </c>
      <c r="F24" s="79"/>
      <c r="G24" s="68"/>
      <c r="H24" s="69">
        <f>VLOOKUP(C24,[1]IRESS!$K$9:$P$214,6,FALSE)</f>
        <v>44039</v>
      </c>
      <c r="I24" s="69">
        <f>VLOOKUP($C24,'[1]IRM List'!$A$2:$M$44,9,FALSE)</f>
        <v>45982</v>
      </c>
      <c r="J24" s="56">
        <f t="shared" ref="J24" si="9">VLOOKUP(C24,Data_Bloomberg_YB,4,FALSE)</f>
        <v>2.5000000000000001E-3</v>
      </c>
      <c r="K24" s="57" t="str">
        <f t="shared" ref="K24" si="10">VLOOKUP(C24,Data_Bloomberg_YB,5,FALSE)</f>
        <v>S/A</v>
      </c>
      <c r="L24" s="69">
        <f>VLOOKUP($C24,'[1]IRM List'!$A$2:$M$44,12,FALSE)</f>
        <v>44328</v>
      </c>
      <c r="M24" s="69">
        <f>VLOOKUP($C24,'[1]IRM List'!$A$2:$M$44,13,FALSE)</f>
        <v>44337</v>
      </c>
      <c r="N24" s="70"/>
      <c r="O24" s="68"/>
      <c r="P24" s="80">
        <f>VLOOKUP($C24,'[1]IRM List'!$A$2:$H$44,5,FALSE)/1000000</f>
        <v>3.9380000000000002</v>
      </c>
      <c r="Q24" s="80">
        <f>VLOOKUP($C24,'[1]IRM List'!$A$2:$H$44,6,FALSE)</f>
        <v>322350.76</v>
      </c>
      <c r="R24" s="81">
        <f>VLOOKUP($C24,'[1]IRM List'!$A$2:$H$44,8,FALSE)</f>
        <v>3247</v>
      </c>
      <c r="S24" s="81">
        <f>VLOOKUP($C24,'[1]IRM List'!$A$2:$H$44,7,FALSE)</f>
        <v>14</v>
      </c>
      <c r="T24" s="56">
        <f t="shared" ref="T24" si="11">_xlfn.IFNA(VLOOKUP(C24,Data_Depth_Bond,6,FALSE)/100,"n/a")</f>
        <v>2.5452457848108402E-3</v>
      </c>
      <c r="U24" s="73">
        <f t="shared" si="3"/>
        <v>8.1856465210766893E-2</v>
      </c>
      <c r="V24" s="45"/>
      <c r="W24" s="74">
        <f>VLOOKUP($C24,[1]IRESS!$A$9:$H$244,8,FALSE)/100</f>
        <v>97.98</v>
      </c>
      <c r="X24" s="74">
        <f>VLOOKUP($C24,[1]IRESS!$K$9:$AA$244,16,FALSE)/100</f>
        <v>100.21</v>
      </c>
      <c r="Y24" s="74">
        <f>VLOOKUP($C24,[1]IRESS!$K$9:$AA$244,17,FALSE)/100</f>
        <v>97.7</v>
      </c>
      <c r="Z24" s="62">
        <f t="shared" ref="Z24" si="12">VLOOKUP(C24,Data_Bloomberg_YB,3,FALSE)</f>
        <v>7.437E-3</v>
      </c>
      <c r="AA24" s="68"/>
      <c r="AB24" s="75">
        <f>IFERROR(($W24-VLOOKUP($C24,[1]IRESS!$A$9:$AK$244,31,FALSE)/100)/(VLOOKUP($C24,[1]IRESS!$A$9:$AK$244,31,FALSE)/100),"n/a")</f>
        <v>-1.547427652733111E-2</v>
      </c>
      <c r="AC24" s="76" t="str">
        <f>IFERROR(($W24-VLOOKUP($C24,[1]IRESS!$A$9:$AK$244,33,FALSE)/100)/(VLOOKUP($C24,[1]IRESS!$A$9:$AK$244,33,FALSE)/100),"n/a")</f>
        <v>n/a</v>
      </c>
      <c r="AD24" s="76" t="str">
        <f>IFERROR(($W24-VLOOKUP($C24,[1]IRESS!$A$9:$AK$244,35,FALSE)/100)/(VLOOKUP($C24,[1]IRESS!$A$9:$AK$244,35,FALSE)/100),"n/a")</f>
        <v>n/a</v>
      </c>
      <c r="AE24" s="76" t="str">
        <f>IFERROR(($W24-VLOOKUP($C24,[1]IRESS!$A$9:$AK$244,37,FALSE)/100)/(VLOOKUP($C24,[1]IRESS!$A$9:$AK$244,37,FALSE)/100),"n/a")</f>
        <v>n/a</v>
      </c>
      <c r="AF24" s="25"/>
      <c r="AG24" s="25"/>
      <c r="AH24" s="25"/>
      <c r="AI24" s="25"/>
      <c r="AJ24" s="25"/>
      <c r="AK24" s="25"/>
      <c r="AL24" s="25"/>
      <c r="AM24" s="25"/>
      <c r="AN24" s="25"/>
      <c r="AO24" s="25"/>
      <c r="AP24" s="25"/>
      <c r="AQ24" s="25"/>
    </row>
    <row r="25" spans="1:43" s="26" customFormat="1" ht="13">
      <c r="A25" s="12"/>
      <c r="B25" s="12"/>
      <c r="C25" s="65" t="s">
        <v>38</v>
      </c>
      <c r="D25" s="77" t="str">
        <f>VLOOKUP($C25,'[1]IRM List'!$A$2:$H$44,3,FALSE)</f>
        <v>Australian Government Treasury Bonds</v>
      </c>
      <c r="E25" s="78" t="str">
        <f>VLOOKUP($C25,'[1]IRM List'!$A$2:$H$44,4,FALSE)</f>
        <v>Treasury Bond 4.25% 21-04-26 Semi</v>
      </c>
      <c r="F25" s="79"/>
      <c r="G25" s="68"/>
      <c r="H25" s="69">
        <f>VLOOKUP(C25,[1]IRESS!$K$9:$P$214,6,FALSE)</f>
        <v>41716</v>
      </c>
      <c r="I25" s="69">
        <f>VLOOKUP($C25,'[1]IRM List'!$A$2:$M$44,9,FALSE)</f>
        <v>46133</v>
      </c>
      <c r="J25" s="56">
        <f t="shared" si="0"/>
        <v>4.2500000000000003E-2</v>
      </c>
      <c r="K25" s="57" t="str">
        <f t="shared" si="1"/>
        <v>S/A</v>
      </c>
      <c r="L25" s="69">
        <f>VLOOKUP($C25,'[1]IRM List'!$A$2:$M$44,12,FALSE)</f>
        <v>44298</v>
      </c>
      <c r="M25" s="69">
        <f>VLOOKUP($C25,'[1]IRM List'!$A$2:$M$44,13,FALSE)</f>
        <v>44307</v>
      </c>
      <c r="N25" s="70"/>
      <c r="O25" s="68"/>
      <c r="P25" s="80">
        <f>VLOOKUP($C25,'[1]IRM List'!$A$2:$H$44,5,FALSE)/1000000</f>
        <v>6.0356085000000013</v>
      </c>
      <c r="Q25" s="80">
        <f>VLOOKUP($C25,'[1]IRM List'!$A$2:$H$44,6,FALSE)</f>
        <v>441369.31000000006</v>
      </c>
      <c r="R25" s="81">
        <f>VLOOKUP($C25,'[1]IRM List'!$A$2:$H$44,8,FALSE)</f>
        <v>3658</v>
      </c>
      <c r="S25" s="81">
        <f>VLOOKUP($C25,'[1]IRM List'!$A$2:$H$44,7,FALSE)</f>
        <v>49</v>
      </c>
      <c r="T25" s="56">
        <f t="shared" si="2"/>
        <v>3.7274450435633498E-3</v>
      </c>
      <c r="U25" s="73">
        <f t="shared" si="3"/>
        <v>7.3127557892464362E-2</v>
      </c>
      <c r="V25" s="45"/>
      <c r="W25" s="74">
        <f>VLOOKUP($C25,[1]IRESS!$A$9:$H$244,8,FALSE)/100</f>
        <v>119.005</v>
      </c>
      <c r="X25" s="74">
        <f>VLOOKUP($C25,[1]IRESS!$K$9:$AA$244,16,FALSE)/100</f>
        <v>124.822</v>
      </c>
      <c r="Y25" s="74">
        <f>VLOOKUP($C25,[1]IRESS!$K$9:$AA$244,17,FALSE)/100</f>
        <v>118.639</v>
      </c>
      <c r="Z25" s="62">
        <f t="shared" si="4"/>
        <v>8.3750000000000005E-3</v>
      </c>
      <c r="AA25" s="68"/>
      <c r="AB25" s="75">
        <f>IFERROR(($W25-VLOOKUP($C25,[1]IRESS!$A$9:$AK$244,31,FALSE)/100)/(VLOOKUP($C25,[1]IRESS!$A$9:$AK$244,31,FALSE)/100),"n/a")</f>
        <v>-1.6650140472649153E-2</v>
      </c>
      <c r="AC25" s="76">
        <f>IFERROR(($W25-VLOOKUP($C25,[1]IRESS!$A$9:$AK$244,33,FALSE)/100)/(VLOOKUP($C25,[1]IRESS!$A$9:$AK$244,33,FALSE)/100),"n/a")</f>
        <v>-3.6583983679285038E-2</v>
      </c>
      <c r="AD25" s="76">
        <f>IFERROR(($W25-VLOOKUP($C25,[1]IRESS!$A$9:$AK$244,35,FALSE)/100)/(VLOOKUP($C25,[1]IRESS!$A$9:$AK$244,35,FALSE)/100),"n/a")</f>
        <v>5.9706144256455908E-2</v>
      </c>
      <c r="AE25" s="76">
        <f>IFERROR(($W25-VLOOKUP($C25,[1]IRESS!$A$9:$AK$244,37,FALSE)/100)/(VLOOKUP($C25,[1]IRESS!$A$9:$AK$244,37,FALSE)/100),"n/a")</f>
        <v>2.2678445594073834E-2</v>
      </c>
      <c r="AF25" s="25"/>
      <c r="AG25" s="25"/>
      <c r="AH25" s="25"/>
      <c r="AI25" s="25"/>
      <c r="AJ25" s="25"/>
      <c r="AK25" s="25"/>
      <c r="AL25" s="25"/>
      <c r="AM25" s="25"/>
      <c r="AN25" s="25"/>
      <c r="AO25" s="25"/>
      <c r="AP25" s="25"/>
      <c r="AQ25" s="25"/>
    </row>
    <row r="26" spans="1:43" s="26" customFormat="1" ht="13">
      <c r="A26" s="12"/>
      <c r="B26" s="12"/>
      <c r="C26" s="65" t="s">
        <v>39</v>
      </c>
      <c r="D26" s="77" t="str">
        <f>VLOOKUP($C26,'[1]IRM List'!$A$2:$H$44,3,FALSE)</f>
        <v>Australian Government Treasury Bonds</v>
      </c>
      <c r="E26" s="78" t="str">
        <f>VLOOKUP($C26,'[1]IRM List'!$A$2:$H$44,4,FALSE)</f>
        <v>Treasury Bond 0.50% 21-09-26 Semi</v>
      </c>
      <c r="F26" s="79"/>
      <c r="G26" s="68"/>
      <c r="H26" s="69">
        <f>VLOOKUP(C26,[1]IRESS!$K$9:$P$214,6,FALSE)</f>
        <v>44104</v>
      </c>
      <c r="I26" s="69">
        <f>VLOOKUP($C26,'[1]IRM List'!$A$2:$M$44,9,FALSE)</f>
        <v>46286</v>
      </c>
      <c r="J26" s="56">
        <f t="shared" ref="J26" si="13">VLOOKUP(C26,Data_Bloomberg_YB,4,FALSE)</f>
        <v>5.0000000000000001E-3</v>
      </c>
      <c r="K26" s="57" t="str">
        <f t="shared" ref="K26" si="14">VLOOKUP(C26,Data_Bloomberg_YB,5,FALSE)</f>
        <v>S/A</v>
      </c>
      <c r="L26" s="69">
        <f>VLOOKUP($C26,'[1]IRM List'!$A$2:$M$44,12,FALSE)</f>
        <v>44266</v>
      </c>
      <c r="M26" s="69">
        <f>VLOOKUP($C26,'[1]IRM List'!$A$2:$M$44,13,FALSE)</f>
        <v>44277</v>
      </c>
      <c r="N26" s="70"/>
      <c r="O26" s="68"/>
      <c r="P26" s="80">
        <f>VLOOKUP($C26,'[1]IRM List'!$A$2:$H$44,5,FALSE)/1000000</f>
        <v>0.40164</v>
      </c>
      <c r="Q26" s="80">
        <f>VLOOKUP($C26,'[1]IRM List'!$A$2:$H$44,6,FALSE)</f>
        <v>225219.63</v>
      </c>
      <c r="R26" s="81">
        <f>VLOOKUP($C26,'[1]IRM List'!$A$2:$H$44,8,FALSE)</f>
        <v>2243</v>
      </c>
      <c r="S26" s="81">
        <f>VLOOKUP($C26,'[1]IRM List'!$A$2:$H$44,7,FALSE)</f>
        <v>1</v>
      </c>
      <c r="T26" s="56" t="str">
        <f t="shared" ref="T26" si="15">_xlfn.IFNA(VLOOKUP(C26,Data_Depth_Bond,6,FALSE)/100,"n/a")</f>
        <v>n/a</v>
      </c>
      <c r="U26" s="73">
        <f t="shared" si="3"/>
        <v>0.56074999999999997</v>
      </c>
      <c r="V26" s="45"/>
      <c r="W26" s="74">
        <f>VLOOKUP($C26,[1]IRESS!$A$9:$H$244,8,FALSE)/100</f>
        <v>98.022000000000006</v>
      </c>
      <c r="X26" s="74">
        <f>VLOOKUP($C26,[1]IRESS!$K$9:$AA$244,16,FALSE)/100</f>
        <v>100.93299999999999</v>
      </c>
      <c r="Y26" s="74">
        <f>VLOOKUP($C26,[1]IRESS!$K$9:$AA$244,17,FALSE)/100</f>
        <v>99.932999999999993</v>
      </c>
      <c r="Z26" s="62">
        <f t="shared" ref="Z26" si="16">VLOOKUP(C26,Data_Bloomberg_YB,3,FALSE)</f>
        <v>9.8499999999999994E-3</v>
      </c>
      <c r="AA26" s="68"/>
      <c r="AB26" s="75">
        <f>IFERROR(($W26-VLOOKUP($C26,[1]IRESS!$A$9:$AK$244,31,FALSE)/100)/(VLOOKUP($C26,[1]IRESS!$A$9:$AK$244,31,FALSE)/100),"n/a")</f>
        <v>-1.9122812284230309E-2</v>
      </c>
      <c r="AC26" s="76" t="str">
        <f>IFERROR(($W26-VLOOKUP($C26,[1]IRESS!$A$9:$AK$244,33,FALSE)/100)/(VLOOKUP($C26,[1]IRESS!$A$9:$AK$244,33,FALSE)/100),"n/a")</f>
        <v>n/a</v>
      </c>
      <c r="AD26" s="76" t="str">
        <f>IFERROR(($W26-VLOOKUP($C26,[1]IRESS!$A$9:$AK$244,35,FALSE)/100)/(VLOOKUP($C26,[1]IRESS!$A$9:$AK$244,35,FALSE)/100),"n/a")</f>
        <v>n/a</v>
      </c>
      <c r="AE26" s="76" t="str">
        <f>IFERROR(($W26-VLOOKUP($C26,[1]IRESS!$A$9:$AK$244,37,FALSE)/100)/(VLOOKUP($C26,[1]IRESS!$A$9:$AK$244,37,FALSE)/100),"n/a")</f>
        <v>n/a</v>
      </c>
      <c r="AF26" s="25"/>
      <c r="AG26" s="25"/>
      <c r="AH26" s="25"/>
      <c r="AI26" s="25"/>
      <c r="AJ26" s="25"/>
      <c r="AK26" s="25"/>
      <c r="AL26" s="25"/>
      <c r="AM26" s="25"/>
      <c r="AN26" s="25"/>
      <c r="AO26" s="25"/>
      <c r="AP26" s="25"/>
      <c r="AQ26" s="25"/>
    </row>
    <row r="27" spans="1:43" s="26" customFormat="1" ht="13">
      <c r="A27" s="12"/>
      <c r="B27" s="12"/>
      <c r="C27" s="65" t="s">
        <v>40</v>
      </c>
      <c r="D27" s="77" t="str">
        <f>VLOOKUP($C27,'[1]IRM List'!$A$2:$H$44,3,FALSE)</f>
        <v>Australian Government Treasury Bonds</v>
      </c>
      <c r="E27" s="78" t="str">
        <f>VLOOKUP($C27,'[1]IRM List'!$A$2:$H$44,4,FALSE)</f>
        <v>Treasury Bond 4.75% 21-04-27 Semi</v>
      </c>
      <c r="F27" s="79"/>
      <c r="G27" s="68"/>
      <c r="H27" s="69">
        <f>VLOOKUP(C27,[1]IRESS!$K$9:$P$214,6,FALSE)</f>
        <v>41415</v>
      </c>
      <c r="I27" s="69">
        <f>VLOOKUP($C27,'[1]IRM List'!$A$2:$M$44,9,FALSE)</f>
        <v>46498</v>
      </c>
      <c r="J27" s="56">
        <f t="shared" si="0"/>
        <v>4.7500000000000001E-2</v>
      </c>
      <c r="K27" s="57" t="str">
        <f t="shared" si="1"/>
        <v>S/A</v>
      </c>
      <c r="L27" s="69">
        <f>VLOOKUP($C27,'[1]IRM List'!$A$2:$M$44,12,FALSE)</f>
        <v>44298</v>
      </c>
      <c r="M27" s="69">
        <f>VLOOKUP($C27,'[1]IRM List'!$A$2:$M$44,13,FALSE)</f>
        <v>44307</v>
      </c>
      <c r="N27" s="70"/>
      <c r="O27" s="68"/>
      <c r="P27" s="80">
        <f>VLOOKUP($C27,'[1]IRM List'!$A$2:$H$44,5,FALSE)/1000000</f>
        <v>13.078846</v>
      </c>
      <c r="Q27" s="80">
        <f>VLOOKUP($C27,'[1]IRM List'!$A$2:$H$44,6,FALSE)</f>
        <v>1194024.6599999999</v>
      </c>
      <c r="R27" s="81">
        <f>VLOOKUP($C27,'[1]IRM List'!$A$2:$H$44,8,FALSE)</f>
        <v>9522</v>
      </c>
      <c r="S27" s="81">
        <f>VLOOKUP($C27,'[1]IRM List'!$A$2:$H$44,7,FALSE)</f>
        <v>21</v>
      </c>
      <c r="T27" s="56">
        <f t="shared" si="2"/>
        <v>2.1888112067508202E-3</v>
      </c>
      <c r="U27" s="73">
        <f t="shared" si="3"/>
        <v>9.1294343552940374E-2</v>
      </c>
      <c r="V27" s="45"/>
      <c r="W27" s="74">
        <f>VLOOKUP($C27,[1]IRESS!$A$9:$H$244,8,FALSE)/100</f>
        <v>123.33</v>
      </c>
      <c r="X27" s="74">
        <f>VLOOKUP($C27,[1]IRESS!$K$9:$AA$244,16,FALSE)/100</f>
        <v>131.69</v>
      </c>
      <c r="Y27" s="74">
        <f>VLOOKUP($C27,[1]IRESS!$K$9:$AA$244,17,FALSE)/100</f>
        <v>123</v>
      </c>
      <c r="Z27" s="62">
        <f t="shared" si="4"/>
        <v>1.1625000000000002E-2</v>
      </c>
      <c r="AA27" s="68"/>
      <c r="AB27" s="75">
        <f>IFERROR(($W27-VLOOKUP($C27,[1]IRESS!$A$9:$AK$244,31,FALSE)/100)/(VLOOKUP($C27,[1]IRESS!$A$9:$AK$244,31,FALSE)/100),"n/a")</f>
        <v>-2.5444488344527845E-2</v>
      </c>
      <c r="AC27" s="76">
        <f>IFERROR(($W27-VLOOKUP($C27,[1]IRESS!$A$9:$AK$244,33,FALSE)/100)/(VLOOKUP($C27,[1]IRESS!$A$9:$AK$244,33,FALSE)/100),"n/a")</f>
        <v>-5.2401075681905551E-2</v>
      </c>
      <c r="AD27" s="76">
        <f>IFERROR(($W27-VLOOKUP($C27,[1]IRESS!$A$9:$AK$244,35,FALSE)/100)/(VLOOKUP($C27,[1]IRESS!$A$9:$AK$244,35,FALSE)/100),"n/a")</f>
        <v>4.3224496701065804E-2</v>
      </c>
      <c r="AE27" s="76">
        <f>IFERROR(($W27-VLOOKUP($C27,[1]IRESS!$A$9:$AK$244,37,FALSE)/100)/(VLOOKUP($C27,[1]IRESS!$A$9:$AK$244,37,FALSE)/100),"n/a")</f>
        <v>4.1770494572792104E-2</v>
      </c>
      <c r="AF27" s="25"/>
      <c r="AG27" s="25"/>
      <c r="AH27" s="25"/>
      <c r="AI27" s="25"/>
      <c r="AJ27" s="25"/>
      <c r="AK27" s="25"/>
      <c r="AL27" s="25"/>
      <c r="AM27" s="25"/>
      <c r="AN27" s="25"/>
      <c r="AO27" s="25"/>
      <c r="AP27" s="25"/>
      <c r="AQ27" s="25"/>
    </row>
    <row r="28" spans="1:43" s="26" customFormat="1" ht="13">
      <c r="A28" s="12"/>
      <c r="B28" s="12"/>
      <c r="C28" s="65" t="s">
        <v>41</v>
      </c>
      <c r="D28" s="77" t="str">
        <f>VLOOKUP($C28,'[1]IRM List'!$A$2:$H$44,3,FALSE)</f>
        <v>Australian Government Treasury Bonds</v>
      </c>
      <c r="E28" s="78" t="str">
        <f>VLOOKUP($C28,'[1]IRM List'!$A$2:$H$44,4,FALSE)</f>
        <v>Treasury Bond 2.75% 21-11-27 Semi</v>
      </c>
      <c r="F28" s="79"/>
      <c r="G28" s="68"/>
      <c r="H28" s="69">
        <v>100</v>
      </c>
      <c r="I28" s="69">
        <f>VLOOKUP($C28,'[1]IRM List'!$A$2:$M$44,9,FALSE)</f>
        <v>46712</v>
      </c>
      <c r="J28" s="56">
        <f t="shared" si="0"/>
        <v>2.75E-2</v>
      </c>
      <c r="K28" s="57" t="str">
        <f t="shared" si="1"/>
        <v>S/A</v>
      </c>
      <c r="L28" s="69">
        <f>VLOOKUP($C28,'[1]IRM List'!$A$2:$M$44,12,FALSE)</f>
        <v>44328</v>
      </c>
      <c r="M28" s="69">
        <f>VLOOKUP($C28,'[1]IRM List'!$A$2:$M$44,13,FALSE)</f>
        <v>44337</v>
      </c>
      <c r="N28" s="70"/>
      <c r="O28" s="68"/>
      <c r="P28" s="80">
        <f>VLOOKUP($C28,'[1]IRM List'!$A$2:$H$44,5,FALSE)/1000000</f>
        <v>5.0228999999999999</v>
      </c>
      <c r="Q28" s="80">
        <f>VLOOKUP($C28,'[1]IRM List'!$A$2:$H$44,6,FALSE)</f>
        <v>211062.78</v>
      </c>
      <c r="R28" s="81">
        <f>VLOOKUP($C28,'[1]IRM List'!$A$2:$H$44,8,FALSE)</f>
        <v>1864</v>
      </c>
      <c r="S28" s="81">
        <f>VLOOKUP($C28,'[1]IRM List'!$A$2:$H$44,7,FALSE)</f>
        <v>9</v>
      </c>
      <c r="T28" s="56">
        <f t="shared" si="2"/>
        <v>2.9631737046594297E-3</v>
      </c>
      <c r="U28" s="73">
        <f>IFERROR(+Q28/(P28*1000000),"n/a")</f>
        <v>4.2020103924027954E-2</v>
      </c>
      <c r="V28" s="45"/>
      <c r="W28" s="74">
        <f>VLOOKUP($C28,[1]IRESS!$A$9:$H$244,8,FALSE)/100</f>
        <v>110.33</v>
      </c>
      <c r="X28" s="74">
        <f>VLOOKUP($C28,[1]IRESS!$K$9:$AA$244,16,FALSE)/100</f>
        <v>117.34700000000001</v>
      </c>
      <c r="Y28" s="74">
        <f>VLOOKUP($C28,[1]IRESS!$K$9:$AA$244,17,FALSE)/100</f>
        <v>110.22</v>
      </c>
      <c r="Z28" s="62">
        <f t="shared" si="4"/>
        <v>1.315E-2</v>
      </c>
      <c r="AA28" s="68"/>
      <c r="AB28" s="75">
        <f>IFERROR(($W28-VLOOKUP($C28,[1]IRESS!$A$9:$AK$244,31,FALSE)/100)/(VLOOKUP($C28,[1]IRESS!$A$9:$AK$244,31,FALSE)/100),"n/a")</f>
        <v>-3.439523892875903E-2</v>
      </c>
      <c r="AC28" s="76">
        <f>IFERROR(($W28-VLOOKUP($C28,[1]IRESS!$A$9:$AK$244,33,FALSE)/100)/(VLOOKUP($C28,[1]IRESS!$A$9:$AK$244,33,FALSE)/100),"n/a")</f>
        <v>-3.5239594263728587E-2</v>
      </c>
      <c r="AD28" s="76">
        <f>IFERROR(($W28-VLOOKUP($C28,[1]IRESS!$A$9:$AK$244,35,FALSE)/100)/(VLOOKUP($C28,[1]IRESS!$A$9:$AK$244,35,FALSE)/100),"n/a")</f>
        <v>9.107990506329107E-2</v>
      </c>
      <c r="AE28" s="76">
        <f>IFERROR(($W28-VLOOKUP($C28,[1]IRESS!$A$9:$AK$244,37,FALSE)/100)/(VLOOKUP($C28,[1]IRESS!$A$9:$AK$244,37,FALSE)/100),"n/a")</f>
        <v>6.8674932196822969E-2</v>
      </c>
      <c r="AF28" s="25"/>
      <c r="AG28" s="25"/>
      <c r="AH28" s="25"/>
      <c r="AI28" s="25"/>
      <c r="AJ28" s="25"/>
      <c r="AK28" s="25"/>
      <c r="AL28" s="25"/>
      <c r="AM28" s="25"/>
      <c r="AN28" s="25"/>
      <c r="AO28" s="25"/>
      <c r="AP28" s="25"/>
      <c r="AQ28" s="25"/>
    </row>
    <row r="29" spans="1:43" s="26" customFormat="1" ht="13">
      <c r="A29" s="12"/>
      <c r="B29" s="12"/>
      <c r="C29" s="65" t="s">
        <v>42</v>
      </c>
      <c r="D29" s="77" t="str">
        <f>VLOOKUP($C29,'[1]IRM List'!$A$2:$H$44,3,FALSE)</f>
        <v>Australian Government Treasury Bonds</v>
      </c>
      <c r="E29" s="78" t="str">
        <f>VLOOKUP($C29,'[1]IRM List'!$A$2:$H$44,4,FALSE)</f>
        <v>Treasury Bond 2.25% 21-05-28 Semi</v>
      </c>
      <c r="F29" s="79"/>
      <c r="G29" s="68"/>
      <c r="H29" s="69">
        <f>VLOOKUP(C29,[1]IRESS!$K$9:$P$214,6,FALSE)</f>
        <v>42509</v>
      </c>
      <c r="I29" s="69">
        <f>VLOOKUP($C29,'[1]IRM List'!$A$2:$M$44,9,FALSE)</f>
        <v>46894</v>
      </c>
      <c r="J29" s="56">
        <f t="shared" si="0"/>
        <v>2.2499999999999999E-2</v>
      </c>
      <c r="K29" s="57" t="str">
        <f t="shared" si="1"/>
        <v>S/A</v>
      </c>
      <c r="L29" s="69">
        <f>VLOOKUP($C29,'[1]IRM List'!$A$2:$M$44,12,FALSE)</f>
        <v>44328</v>
      </c>
      <c r="M29" s="69">
        <f>VLOOKUP($C29,'[1]IRM List'!$A$2:$M$44,13,FALSE)</f>
        <v>44337</v>
      </c>
      <c r="N29" s="70"/>
      <c r="O29" s="68"/>
      <c r="P29" s="80">
        <f>VLOOKUP($C29,'[1]IRM List'!$A$2:$H$44,5,FALSE)/1000000</f>
        <v>4.1313111000000005</v>
      </c>
      <c r="Q29" s="80">
        <f>VLOOKUP($C29,'[1]IRM List'!$A$2:$H$44,6,FALSE)</f>
        <v>224992.11000000002</v>
      </c>
      <c r="R29" s="81">
        <f>VLOOKUP($C29,'[1]IRM List'!$A$2:$H$44,8,FALSE)</f>
        <v>2033</v>
      </c>
      <c r="S29" s="81">
        <f>VLOOKUP($C29,'[1]IRM List'!$A$2:$H$44,7,FALSE)</f>
        <v>1</v>
      </c>
      <c r="T29" s="56">
        <f t="shared" si="2"/>
        <v>3.4498550585772801E-3</v>
      </c>
      <c r="U29" s="73">
        <f t="shared" si="3"/>
        <v>5.4460219662469861E-2</v>
      </c>
      <c r="V29" s="45"/>
      <c r="W29" s="74">
        <f>VLOOKUP($C29,[1]IRESS!$A$9:$H$244,8,FALSE)/100</f>
        <v>106.81</v>
      </c>
      <c r="X29" s="74">
        <f>VLOOKUP($C29,[1]IRESS!$K$9:$AA$244,16,FALSE)/100</f>
        <v>113.75</v>
      </c>
      <c r="Y29" s="74">
        <f>VLOOKUP($C29,[1]IRESS!$K$9:$AA$244,17,FALSE)/100</f>
        <v>107.56</v>
      </c>
      <c r="Z29" s="62">
        <f t="shared" si="4"/>
        <v>1.4437999999999999E-2</v>
      </c>
      <c r="AA29" s="68"/>
      <c r="AB29" s="75">
        <f>IFERROR(($W29-VLOOKUP($C29,[1]IRESS!$A$9:$AK$244,31,FALSE)/100)/(VLOOKUP($C29,[1]IRESS!$A$9:$AK$244,31,FALSE)/100),"n/a")</f>
        <v>-4.5401733845741338E-2</v>
      </c>
      <c r="AC29" s="76">
        <f>IFERROR(($W29-VLOOKUP($C29,[1]IRESS!$A$9:$AK$244,33,FALSE)/100)/(VLOOKUP($C29,[1]IRESS!$A$9:$AK$244,33,FALSE)/100),"n/a")</f>
        <v>-4.1890922138500195E-2</v>
      </c>
      <c r="AD29" s="76">
        <f>IFERROR(($W29-VLOOKUP($C29,[1]IRESS!$A$9:$AK$244,35,FALSE)/100)/(VLOOKUP($C29,[1]IRESS!$A$9:$AK$244,35,FALSE)/100),"n/a")</f>
        <v>0.12242538881883151</v>
      </c>
      <c r="AE29" s="76" t="str">
        <f>IFERROR(($W29-VLOOKUP($C29,[1]IRESS!$A$9:$AK$244,37,FALSE)/100)/(VLOOKUP($C29,[1]IRESS!$A$9:$AK$244,37,FALSE)/100),"n/a")</f>
        <v>n/a</v>
      </c>
      <c r="AF29" s="25"/>
      <c r="AG29" s="25"/>
      <c r="AH29" s="25"/>
      <c r="AI29" s="25"/>
      <c r="AJ29" s="25"/>
      <c r="AK29" s="25"/>
      <c r="AL29" s="25"/>
      <c r="AM29" s="25"/>
      <c r="AN29" s="25"/>
      <c r="AO29" s="25"/>
      <c r="AP29" s="25"/>
      <c r="AQ29" s="25"/>
    </row>
    <row r="30" spans="1:43" s="26" customFormat="1" ht="13">
      <c r="A30" s="12"/>
      <c r="B30" s="12"/>
      <c r="C30" s="65" t="s">
        <v>43</v>
      </c>
      <c r="D30" s="77" t="str">
        <f>VLOOKUP($C30,'[1]IRM List'!$A$2:$H$44,3,FALSE)</f>
        <v>Australian Government Treasury Bonds</v>
      </c>
      <c r="E30" s="78" t="str">
        <f>VLOOKUP($C30,'[1]IRM List'!$A$2:$H$44,4,FALSE)</f>
        <v>Treasury Bond 2.75% 21-11-28 Semi</v>
      </c>
      <c r="F30" s="79"/>
      <c r="G30" s="68"/>
      <c r="H30" s="69">
        <f>VLOOKUP(C30,[1]IRESS!$K$9:$P$214,6,FALSE)</f>
        <v>42796</v>
      </c>
      <c r="I30" s="69">
        <f>VLOOKUP($C30,'[1]IRM List'!$A$2:$M$44,9,FALSE)</f>
        <v>47078</v>
      </c>
      <c r="J30" s="56">
        <f t="shared" si="0"/>
        <v>2.75E-2</v>
      </c>
      <c r="K30" s="57" t="str">
        <f t="shared" si="1"/>
        <v>S/A</v>
      </c>
      <c r="L30" s="69">
        <f>VLOOKUP($C30,'[1]IRM List'!$A$2:$M$44,12,FALSE)</f>
        <v>44328</v>
      </c>
      <c r="M30" s="69">
        <f>VLOOKUP($C30,'[1]IRM List'!$A$2:$M$44,13,FALSE)</f>
        <v>44337</v>
      </c>
      <c r="N30" s="70"/>
      <c r="O30" s="68"/>
      <c r="P30" s="80">
        <f>VLOOKUP($C30,'[1]IRM List'!$A$2:$H$44,5,FALSE)/1000000</f>
        <v>3.8122114000000002</v>
      </c>
      <c r="Q30" s="80">
        <f>VLOOKUP($C30,'[1]IRM List'!$A$2:$H$44,6,FALSE)</f>
        <v>283322.80000000005</v>
      </c>
      <c r="R30" s="81">
        <f>VLOOKUP($C30,'[1]IRM List'!$A$2:$H$44,8,FALSE)</f>
        <v>2496</v>
      </c>
      <c r="S30" s="81">
        <f>VLOOKUP($C30,'[1]IRM List'!$A$2:$H$44,7,FALSE)</f>
        <v>15</v>
      </c>
      <c r="T30" s="56" t="str">
        <f t="shared" si="2"/>
        <v>n/a</v>
      </c>
      <c r="U30" s="73">
        <f>IFERROR(+Q30/(P30*1000000),"n/a")</f>
        <v>7.4319802936426885E-2</v>
      </c>
      <c r="V30" s="45"/>
      <c r="W30" s="74">
        <f>VLOOKUP($C30,[1]IRESS!$A$9:$H$244,8,FALSE)/100</f>
        <v>109.86200000000001</v>
      </c>
      <c r="X30" s="74">
        <f>VLOOKUP($C30,[1]IRESS!$K$9:$AA$244,16,FALSE)/100</f>
        <v>119.30500000000001</v>
      </c>
      <c r="Y30" s="74">
        <f>VLOOKUP($C30,[1]IRESS!$K$9:$AA$244,17,FALSE)/100</f>
        <v>109.86200000000001</v>
      </c>
      <c r="Z30" s="62">
        <f t="shared" si="4"/>
        <v>1.5138E-2</v>
      </c>
      <c r="AA30" s="68"/>
      <c r="AB30" s="75">
        <f>IFERROR(($W30-VLOOKUP($C30,[1]IRESS!$A$9:$AK$244,31,FALSE)/100)/(VLOOKUP($C30,[1]IRESS!$A$9:$AK$244,31,FALSE)/100),"n/a")</f>
        <v>-4.708953864568776E-2</v>
      </c>
      <c r="AC30" s="76">
        <f>IFERROR(($W30-VLOOKUP($C30,[1]IRESS!$A$9:$AK$244,33,FALSE)/100)/(VLOOKUP($C30,[1]IRESS!$A$9:$AK$244,33,FALSE)/100),"n/a")</f>
        <v>-6.8200130615845081E-2</v>
      </c>
      <c r="AD30" s="76">
        <f>IFERROR(($W30-VLOOKUP($C30,[1]IRESS!$A$9:$AK$244,35,FALSE)/100)/(VLOOKUP($C30,[1]IRESS!$A$9:$AK$244,35,FALSE)/100),"n/a")</f>
        <v>9.0918118086310701E-2</v>
      </c>
      <c r="AE30" s="76" t="str">
        <f>IFERROR(($W30-VLOOKUP($C30,[1]IRESS!$A$9:$AK$244,37,FALSE)/100)/(VLOOKUP($C30,[1]IRESS!$A$9:$AK$244,37,FALSE)/100),"n/a")</f>
        <v>n/a</v>
      </c>
      <c r="AF30" s="25"/>
      <c r="AG30" s="25"/>
      <c r="AH30" s="25"/>
      <c r="AI30" s="25"/>
      <c r="AJ30" s="25"/>
      <c r="AK30" s="25"/>
      <c r="AL30" s="25"/>
      <c r="AM30" s="25"/>
      <c r="AN30" s="25"/>
      <c r="AO30" s="25"/>
      <c r="AP30" s="25"/>
      <c r="AQ30" s="25"/>
    </row>
    <row r="31" spans="1:43" s="26" customFormat="1" ht="13">
      <c r="A31" s="12"/>
      <c r="B31" s="12"/>
      <c r="C31" s="65" t="s">
        <v>44</v>
      </c>
      <c r="D31" s="77" t="str">
        <f>VLOOKUP($C31,'[1]IRM List'!$A$2:$H$44,3,FALSE)</f>
        <v>Australian Government Treasury Bonds</v>
      </c>
      <c r="E31" s="78" t="str">
        <f>VLOOKUP($C31,'[1]IRM List'!$A$2:$H$44,4,FALSE)</f>
        <v>Treasury Bond 3.25% 21-04-29 Semi</v>
      </c>
      <c r="F31" s="79"/>
      <c r="G31" s="68"/>
      <c r="H31" s="69">
        <f>VLOOKUP(C31,[1]IRESS!$K$9:$P$214,6,FALSE)</f>
        <v>41415</v>
      </c>
      <c r="I31" s="69">
        <f>VLOOKUP($C31,'[1]IRM List'!$A$2:$M$44,9,FALSE)</f>
        <v>47229</v>
      </c>
      <c r="J31" s="56">
        <f t="shared" si="0"/>
        <v>2.75E-2</v>
      </c>
      <c r="K31" s="57" t="str">
        <f t="shared" si="1"/>
        <v>S/A</v>
      </c>
      <c r="L31" s="69">
        <f>VLOOKUP($C31,'[1]IRM List'!$A$2:$M$44,12,FALSE)</f>
        <v>44298</v>
      </c>
      <c r="M31" s="69">
        <f>VLOOKUP($C31,'[1]IRM List'!$A$2:$M$44,13,FALSE)</f>
        <v>44307</v>
      </c>
      <c r="N31" s="70"/>
      <c r="O31" s="68"/>
      <c r="P31" s="80">
        <f>VLOOKUP($C31,'[1]IRM List'!$A$2:$H$44,5,FALSE)/1000000</f>
        <v>6.84900018</v>
      </c>
      <c r="Q31" s="80">
        <f>VLOOKUP($C31,'[1]IRM List'!$A$2:$H$44,6,FALSE)</f>
        <v>588113.26899999997</v>
      </c>
      <c r="R31" s="81">
        <f>VLOOKUP($C31,'[1]IRM List'!$A$2:$H$44,8,FALSE)</f>
        <v>5015</v>
      </c>
      <c r="S31" s="81">
        <f>VLOOKUP($C31,'[1]IRM List'!$A$2:$H$44,7,FALSE)</f>
        <v>26</v>
      </c>
      <c r="T31" s="56">
        <f t="shared" si="2"/>
        <v>4.1094568110211799E-3</v>
      </c>
      <c r="U31" s="73">
        <f t="shared" si="3"/>
        <v>8.5868484967684733E-2</v>
      </c>
      <c r="V31" s="45"/>
      <c r="W31" s="74">
        <f>VLOOKUP($C31,[1]IRESS!$A$9:$H$244,8,FALSE)/100</f>
        <v>114.666</v>
      </c>
      <c r="X31" s="74">
        <f>VLOOKUP($C31,[1]IRESS!$K$9:$AA$244,16,FALSE)/100</f>
        <v>125.163</v>
      </c>
      <c r="Y31" s="74">
        <f>VLOOKUP($C31,[1]IRESS!$K$9:$AA$244,17,FALSE)/100</f>
        <v>113.941</v>
      </c>
      <c r="Z31" s="62">
        <f t="shared" si="4"/>
        <v>1.5904999999999999E-2</v>
      </c>
      <c r="AA31" s="68"/>
      <c r="AB31" s="75">
        <f>IFERROR(($W31-VLOOKUP($C31,[1]IRESS!$A$9:$AK$244,31,FALSE)/100)/(VLOOKUP($C31,[1]IRESS!$A$9:$AK$244,31,FALSE)/100),"n/a")</f>
        <v>-4.3844434808712147E-2</v>
      </c>
      <c r="AC31" s="76">
        <f>IFERROR(($W31-VLOOKUP($C31,[1]IRESS!$A$9:$AK$244,33,FALSE)/100)/(VLOOKUP($C31,[1]IRESS!$A$9:$AK$244,33,FALSE)/100),"n/a")</f>
        <v>-6.9896092729735571E-2</v>
      </c>
      <c r="AD31" s="76">
        <f>IFERROR(($W31-VLOOKUP($C31,[1]IRESS!$A$9:$AK$244,35,FALSE)/100)/(VLOOKUP($C31,[1]IRESS!$A$9:$AK$244,35,FALSE)/100),"n/a")</f>
        <v>0.10039921692065568</v>
      </c>
      <c r="AE31" s="76">
        <f>IFERROR(($W31-VLOOKUP($C31,[1]IRESS!$A$9:$AK$244,37,FALSE)/100)/(VLOOKUP($C31,[1]IRESS!$A$9:$AK$244,37,FALSE)/100),"n/a")</f>
        <v>6.8290228814190931E-2</v>
      </c>
      <c r="AF31" s="25"/>
      <c r="AG31" s="25"/>
      <c r="AH31" s="25"/>
      <c r="AI31" s="25"/>
      <c r="AJ31" s="25"/>
      <c r="AK31" s="25"/>
      <c r="AL31" s="25"/>
      <c r="AM31" s="25"/>
      <c r="AN31" s="25"/>
      <c r="AO31" s="25"/>
      <c r="AP31" s="25"/>
      <c r="AQ31" s="25"/>
    </row>
    <row r="32" spans="1:43" s="26" customFormat="1" ht="13">
      <c r="A32" s="12"/>
      <c r="B32" s="12"/>
      <c r="C32" s="65" t="s">
        <v>45</v>
      </c>
      <c r="D32" s="77" t="str">
        <f>VLOOKUP($C32,'[1]IRM List'!$A$2:$H$44,3,FALSE)</f>
        <v>Australian Government Treasury Bonds</v>
      </c>
      <c r="E32" s="78" t="str">
        <f>VLOOKUP($C32,'[1]IRM List'!$A$2:$H$44,4,FALSE)</f>
        <v>Treasury Bond 2.75% 21-11-29 Semi</v>
      </c>
      <c r="F32" s="79"/>
      <c r="G32" s="68"/>
      <c r="H32" s="69">
        <f>VLOOKUP(C32,[1]IRESS!$K$9:$P$214,6,FALSE)</f>
        <v>43129</v>
      </c>
      <c r="I32" s="69">
        <f>VLOOKUP($C32,'[1]IRM List'!$A$2:$M$44,9,FALSE)</f>
        <v>47443</v>
      </c>
      <c r="J32" s="56">
        <f t="shared" si="0"/>
        <v>2.75E-2</v>
      </c>
      <c r="K32" s="57" t="str">
        <f t="shared" si="1"/>
        <v>S/A</v>
      </c>
      <c r="L32" s="69">
        <f>VLOOKUP($C32,'[1]IRM List'!$A$2:$M$44,12,FALSE)</f>
        <v>44328</v>
      </c>
      <c r="M32" s="69">
        <f>VLOOKUP($C32,'[1]IRM List'!$A$2:$M$44,13,FALSE)</f>
        <v>44337</v>
      </c>
      <c r="N32" s="70"/>
      <c r="O32" s="68"/>
      <c r="P32" s="80">
        <f>VLOOKUP($C32,'[1]IRM List'!$A$2:$H$44,5,FALSE)/1000000</f>
        <v>3.3498000000000001</v>
      </c>
      <c r="Q32" s="80">
        <f>VLOOKUP($C32,'[1]IRM List'!$A$2:$H$44,6,FALSE)</f>
        <v>171110.90000000002</v>
      </c>
      <c r="R32" s="81">
        <f>VLOOKUP($C32,'[1]IRM List'!$A$2:$H$44,8,FALSE)</f>
        <v>1503</v>
      </c>
      <c r="S32" s="81">
        <f>VLOOKUP($C32,'[1]IRM List'!$A$2:$H$44,7,FALSE)</f>
        <v>27</v>
      </c>
      <c r="T32" s="56">
        <f t="shared" si="2"/>
        <v>4.0057680171875698E-3</v>
      </c>
      <c r="U32" s="73">
        <f>IFERROR(+Q32/(P32*1000000),"n/a")</f>
        <v>5.108093020478835E-2</v>
      </c>
      <c r="V32" s="45"/>
      <c r="W32" s="74">
        <f>VLOOKUP($C32,[1]IRESS!$A$9:$H$244,8,FALSE)/100</f>
        <v>109.92</v>
      </c>
      <c r="X32" s="74">
        <f>VLOOKUP($C32,[1]IRESS!$K$9:$AA$244,16,FALSE)/100</f>
        <v>120.48</v>
      </c>
      <c r="Y32" s="74">
        <f>VLOOKUP($C32,[1]IRESS!$K$9:$AA$244,17,FALSE)/100</f>
        <v>109.73</v>
      </c>
      <c r="Z32" s="62">
        <f t="shared" si="4"/>
        <v>1.6865000000000002E-2</v>
      </c>
      <c r="AA32" s="68"/>
      <c r="AB32" s="75">
        <f>IFERROR(($W32-VLOOKUP($C32,[1]IRESS!$A$9:$AK$244,31,FALSE)/100)/(VLOOKUP($C32,[1]IRESS!$A$9:$AK$244,31,FALSE)/100),"n/a")</f>
        <v>-5.493938612329121E-2</v>
      </c>
      <c r="AC32" s="76">
        <f>IFERROR(($W32-VLOOKUP($C32,[1]IRESS!$A$9:$AK$244,33,FALSE)/100)/(VLOOKUP($C32,[1]IRESS!$A$9:$AK$244,33,FALSE)/100),"n/a")</f>
        <v>-7.7233042310275377E-2</v>
      </c>
      <c r="AD32" s="76">
        <f>IFERROR(($W32-VLOOKUP($C32,[1]IRESS!$A$9:$AK$244,35,FALSE)/100)/(VLOOKUP($C32,[1]IRESS!$A$9:$AK$244,35,FALSE)/100),"n/a")</f>
        <v>0.1151465963274831</v>
      </c>
      <c r="AE32" s="76" t="str">
        <f>IFERROR(($W32-VLOOKUP($C32,[1]IRESS!$A$9:$AK$244,37,FALSE)/100)/(VLOOKUP($C32,[1]IRESS!$A$9:$AK$244,37,FALSE)/100),"n/a")</f>
        <v>n/a</v>
      </c>
      <c r="AF32" s="25"/>
      <c r="AG32" s="25"/>
      <c r="AH32" s="25"/>
      <c r="AI32" s="25"/>
      <c r="AJ32" s="25"/>
      <c r="AK32" s="25"/>
      <c r="AL32" s="25"/>
      <c r="AM32" s="25"/>
      <c r="AN32" s="25"/>
      <c r="AO32" s="25"/>
      <c r="AP32" s="25"/>
      <c r="AQ32" s="25"/>
    </row>
    <row r="33" spans="1:43" s="26" customFormat="1" ht="13">
      <c r="A33" s="12"/>
      <c r="B33" s="12"/>
      <c r="C33" s="65" t="s">
        <v>46</v>
      </c>
      <c r="D33" s="77" t="str">
        <f>VLOOKUP($C33,'[1]IRM List'!$A$2:$H$44,3,FALSE)</f>
        <v>Australian Government Treasury Bonds</v>
      </c>
      <c r="E33" s="78" t="str">
        <f>VLOOKUP($C33,'[1]IRM List'!$A$2:$H$44,4,FALSE)</f>
        <v>Treasury Bond 1.00% 21-12-30 Semi</v>
      </c>
      <c r="F33" s="79"/>
      <c r="G33" s="68"/>
      <c r="H33" s="69">
        <f>VLOOKUP(C33,[1]IRESS!$K$9:$P$214,6,FALSE)</f>
        <v>43972</v>
      </c>
      <c r="I33" s="69">
        <f>VLOOKUP($C33,'[1]IRM List'!$A$2:$M$44,9,FALSE)</f>
        <v>47838</v>
      </c>
      <c r="J33" s="56">
        <f t="shared" ref="J33" si="17">VLOOKUP(C33,Data_Bloomberg_YB,4,FALSE)</f>
        <v>0.01</v>
      </c>
      <c r="K33" s="57" t="str">
        <f t="shared" ref="K33" si="18">VLOOKUP(C33,Data_Bloomberg_YB,5,FALSE)</f>
        <v>S/A</v>
      </c>
      <c r="L33" s="69">
        <f>VLOOKUP($C33,'[1]IRM List'!$A$2:$M$44,12,FALSE)</f>
        <v>44357</v>
      </c>
      <c r="M33" s="69">
        <f>VLOOKUP($C33,'[1]IRM List'!$A$2:$M$44,13,FALSE)</f>
        <v>44368</v>
      </c>
      <c r="N33" s="70"/>
      <c r="O33" s="68"/>
      <c r="P33" s="80">
        <f>VLOOKUP($C33,'[1]IRM List'!$A$2:$H$44,5,FALSE)/1000000</f>
        <v>0.97459999999999991</v>
      </c>
      <c r="Q33" s="80">
        <f>VLOOKUP($C33,'[1]IRM List'!$A$2:$H$44,6,FALSE)</f>
        <v>564972.04999999993</v>
      </c>
      <c r="R33" s="81">
        <f>VLOOKUP($C33,'[1]IRM List'!$A$2:$H$44,8,FALSE)</f>
        <v>5716</v>
      </c>
      <c r="S33" s="81">
        <f>VLOOKUP($C33,'[1]IRM List'!$A$2:$H$44,7,FALSE)</f>
        <v>10</v>
      </c>
      <c r="T33" s="56">
        <f t="shared" ref="T33" si="19">_xlfn.IFNA(VLOOKUP(C33,Data_Depth_Bond,6,FALSE)/100,"n/a")</f>
        <v>6.5038323474172202E-3</v>
      </c>
      <c r="U33" s="73">
        <f>IFERROR(+Q33/(P33*1000000),"n/a")</f>
        <v>0.57969633695875233</v>
      </c>
      <c r="V33" s="45"/>
      <c r="W33" s="74">
        <f>VLOOKUP($C33,[1]IRESS!$A$9:$H$244,8,FALSE)/100</f>
        <v>93.43</v>
      </c>
      <c r="X33" s="74">
        <f>VLOOKUP($C33,[1]IRESS!$K$9:$AA$244,16,FALSE)/100</f>
        <v>103.41</v>
      </c>
      <c r="Y33" s="74">
        <f>VLOOKUP($C33,[1]IRESS!$K$9:$AA$244,17,FALSE)/100</f>
        <v>93.72</v>
      </c>
      <c r="Z33" s="62">
        <f t="shared" ref="Z33" si="20">VLOOKUP(C33,Data_Bloomberg_YB,3,FALSE)</f>
        <v>1.8710000000000001E-2</v>
      </c>
      <c r="AA33" s="68"/>
      <c r="AB33" s="75">
        <f>IFERROR(($W33-VLOOKUP($C33,[1]IRESS!$A$9:$AK$244,31,FALSE)/100)/(VLOOKUP($C33,[1]IRESS!$A$9:$AK$244,31,FALSE)/100),"n/a")</f>
        <v>-6.2324367723805639E-2</v>
      </c>
      <c r="AC33" s="76" t="str">
        <f>IFERROR(($W33-VLOOKUP($C33,[1]IRESS!$A$9:$AK$244,33,FALSE)/100)/(VLOOKUP($C33,[1]IRESS!$A$9:$AK$244,33,FALSE)/100),"n/a")</f>
        <v>n/a</v>
      </c>
      <c r="AD33" s="76" t="str">
        <f>IFERROR(($W33-VLOOKUP($C33,[1]IRESS!$A$9:$AK$244,35,FALSE)/100)/(VLOOKUP($C33,[1]IRESS!$A$9:$AK$244,35,FALSE)/100),"n/a")</f>
        <v>n/a</v>
      </c>
      <c r="AE33" s="76" t="str">
        <f>IFERROR(($W33-VLOOKUP($C33,[1]IRESS!$A$9:$AK$244,37,FALSE)/100)/(VLOOKUP($C33,[1]IRESS!$A$9:$AK$244,37,FALSE)/100),"n/a")</f>
        <v>n/a</v>
      </c>
      <c r="AF33" s="25"/>
      <c r="AG33" s="25"/>
      <c r="AH33" s="25"/>
      <c r="AI33" s="25"/>
      <c r="AJ33" s="25"/>
      <c r="AK33" s="25"/>
      <c r="AL33" s="25"/>
      <c r="AM33" s="25"/>
      <c r="AN33" s="25"/>
      <c r="AO33" s="25"/>
      <c r="AP33" s="25"/>
      <c r="AQ33" s="25"/>
    </row>
    <row r="34" spans="1:43" s="26" customFormat="1" ht="13">
      <c r="A34" s="12"/>
      <c r="B34" s="12"/>
      <c r="C34" s="65" t="s">
        <v>47</v>
      </c>
      <c r="D34" s="77" t="str">
        <f>VLOOKUP($C34,'[1]IRM List'!$A$2:$H$44,3,FALSE)</f>
        <v>Australian Government Treasury Bonds</v>
      </c>
      <c r="E34" s="78" t="str">
        <f>VLOOKUP($C34,'[1]IRM List'!$A$2:$H$44,4,FALSE)</f>
        <v>Treasury Bond 1.50% 21-06-31 Semi</v>
      </c>
      <c r="F34" s="79"/>
      <c r="G34" s="68"/>
      <c r="H34" s="69">
        <f>VLOOKUP(C34,[1]IRESS!$K$9:$P$214,6,FALSE)</f>
        <v>43619</v>
      </c>
      <c r="I34" s="69">
        <f>VLOOKUP($C34,'[1]IRM List'!$A$2:$M$44,9,FALSE)</f>
        <v>48020</v>
      </c>
      <c r="J34" s="56">
        <f t="shared" si="0"/>
        <v>1.4999999999999999E-2</v>
      </c>
      <c r="K34" s="57" t="str">
        <f t="shared" si="1"/>
        <v>S/A</v>
      </c>
      <c r="L34" s="69">
        <f>VLOOKUP($C34,'[1]IRM List'!$A$2:$M$44,12,FALSE)</f>
        <v>44357</v>
      </c>
      <c r="M34" s="69">
        <f>VLOOKUP($C34,'[1]IRM List'!$A$2:$M$44,13,FALSE)</f>
        <v>44368</v>
      </c>
      <c r="N34" s="70"/>
      <c r="O34" s="68"/>
      <c r="P34" s="80">
        <f>VLOOKUP($C34,'[1]IRM List'!$A$2:$H$44,5,FALSE)/1000000</f>
        <v>0.1467</v>
      </c>
      <c r="Q34" s="80">
        <f>VLOOKUP($C34,'[1]IRM List'!$A$2:$H$44,6,FALSE)</f>
        <v>90185.714999999997</v>
      </c>
      <c r="R34" s="81">
        <f>VLOOKUP($C34,'[1]IRM List'!$A$2:$H$44,8,FALSE)</f>
        <v>924</v>
      </c>
      <c r="S34" s="81">
        <f>VLOOKUP($C34,'[1]IRM List'!$A$2:$H$44,7,FALSE)</f>
        <v>6</v>
      </c>
      <c r="T34" s="56" t="str">
        <f t="shared" ref="T34:T42" si="21">_xlfn.IFNA(VLOOKUP(C34,Data_Depth_Bond,6,FALSE)/100,"n/a")</f>
        <v>n/a</v>
      </c>
      <c r="U34" s="73">
        <f>IFERROR(+Q34/(P34*1000000),"n/a")</f>
        <v>0.61476288343558283</v>
      </c>
      <c r="V34" s="45"/>
      <c r="W34" s="74">
        <f>VLOOKUP($C34,[1]IRESS!$A$9:$H$244,8,FALSE)/100</f>
        <v>97.8</v>
      </c>
      <c r="X34" s="74">
        <f>VLOOKUP($C34,[1]IRESS!$K$9:$AA$244,16,FALSE)/100</f>
        <v>107.215</v>
      </c>
      <c r="Y34" s="74">
        <f>VLOOKUP($C34,[1]IRESS!$K$9:$AA$244,17,FALSE)/100</f>
        <v>97.41</v>
      </c>
      <c r="Z34" s="62">
        <f t="shared" ref="Z34:Z42" si="22">VLOOKUP(C34,Data_Bloomberg_YB,3,FALSE)</f>
        <v>1.9122E-2</v>
      </c>
      <c r="AA34" s="68"/>
      <c r="AB34" s="75">
        <f>IFERROR(($W34-VLOOKUP($C34,[1]IRESS!$A$9:$AK$244,31,FALSE)/100)/(VLOOKUP($C34,[1]IRESS!$A$9:$AK$244,31,FALSE)/100),"n/a")</f>
        <v>-6.6170151818963116E-2</v>
      </c>
      <c r="AC34" s="76">
        <f>IFERROR(($W34-VLOOKUP($C34,[1]IRESS!$A$9:$AK$244,33,FALSE)/100)/(VLOOKUP($C34,[1]IRESS!$A$9:$AK$244,33,FALSE)/100),"n/a")</f>
        <v>-7.8549421973487132E-2</v>
      </c>
      <c r="AD34" s="76" t="str">
        <f>IFERROR(($W34-VLOOKUP($C34,[1]IRESS!$A$9:$AK$244,35,FALSE)/100)/(VLOOKUP($C34,[1]IRESS!$A$9:$AK$244,35,FALSE)/100),"n/a")</f>
        <v>n/a</v>
      </c>
      <c r="AE34" s="76" t="str">
        <f>IFERROR(($W34-VLOOKUP($C34,[1]IRESS!$A$9:$AK$244,37,FALSE)/100)/(VLOOKUP($C34,[1]IRESS!$A$9:$AK$244,37,FALSE)/100),"n/a")</f>
        <v>n/a</v>
      </c>
      <c r="AF34" s="25"/>
      <c r="AG34" s="25"/>
      <c r="AH34" s="25"/>
      <c r="AI34" s="25"/>
      <c r="AJ34" s="25"/>
      <c r="AK34" s="25"/>
      <c r="AL34" s="25"/>
      <c r="AM34" s="25"/>
      <c r="AN34" s="25"/>
      <c r="AO34" s="25"/>
      <c r="AP34" s="25"/>
      <c r="AQ34" s="25"/>
    </row>
    <row r="35" spans="1:43" s="26" customFormat="1" ht="13">
      <c r="A35" s="12"/>
      <c r="B35" s="12"/>
      <c r="C35" s="65" t="s">
        <v>48</v>
      </c>
      <c r="D35" s="77" t="str">
        <f>VLOOKUP($C35,'[1]IRM List'!$A$2:$H$44,3,FALSE)</f>
        <v>Australian Government Treasury Bonds</v>
      </c>
      <c r="E35" s="78" t="str">
        <f>VLOOKUP($C35,'[1]IRM List'!$A$2:$H$44,4,FALSE)</f>
        <v>Treasury Bond 1.00% 21-11-31 Semi</v>
      </c>
      <c r="F35" s="79"/>
      <c r="G35" s="68"/>
      <c r="H35" s="69">
        <f>VLOOKUP(C35,[1]IRESS!$K$9:$P$214,6,FALSE)</f>
        <v>44076</v>
      </c>
      <c r="I35" s="69">
        <f>VLOOKUP($C35,'[1]IRM List'!$A$2:$M$44,9,FALSE)</f>
        <v>48173</v>
      </c>
      <c r="J35" s="56">
        <f t="shared" ref="J35" si="23">VLOOKUP(C35,Data_Bloomberg_YB,4,FALSE)</f>
        <v>0.01</v>
      </c>
      <c r="K35" s="57" t="str">
        <f t="shared" ref="K35" si="24">VLOOKUP(C35,Data_Bloomberg_YB,5,FALSE)</f>
        <v>S/A</v>
      </c>
      <c r="L35" s="69">
        <f>VLOOKUP($C35,'[1]IRM List'!$A$2:$M$44,12,FALSE)</f>
        <v>44328</v>
      </c>
      <c r="M35" s="69">
        <f>VLOOKUP($C35,'[1]IRM List'!$A$2:$M$44,13,FALSE)</f>
        <v>44337</v>
      </c>
      <c r="N35" s="70"/>
      <c r="O35" s="68"/>
      <c r="P35" s="80">
        <f>VLOOKUP($C35,'[1]IRM List'!$A$2:$H$44,5,FALSE)/1000000</f>
        <v>0.92659999999999998</v>
      </c>
      <c r="Q35" s="80">
        <f>VLOOKUP($C35,'[1]IRM List'!$A$2:$H$44,6,FALSE)</f>
        <v>38480</v>
      </c>
      <c r="R35" s="81">
        <f>VLOOKUP($C35,'[1]IRM List'!$A$2:$H$44,8,FALSE)</f>
        <v>410</v>
      </c>
      <c r="S35" s="81">
        <f>VLOOKUP($C35,'[1]IRM List'!$A$2:$H$44,7,FALSE)</f>
        <v>3</v>
      </c>
      <c r="T35" s="56">
        <f t="shared" ref="T35" si="25">_xlfn.IFNA(VLOOKUP(C35,Data_Depth_Bond,6,FALSE)/100,"n/a")</f>
        <v>5.1356559445435001E-3</v>
      </c>
      <c r="U35" s="73">
        <f>IFERROR(+Q35/(P35*1000000),"n/a")</f>
        <v>4.1528167494064322E-2</v>
      </c>
      <c r="V35" s="45"/>
      <c r="W35" s="74">
        <f>VLOOKUP($C35,[1]IRESS!$A$9:$H$244,8,FALSE)/100</f>
        <v>92.66</v>
      </c>
      <c r="X35" s="74">
        <f>VLOOKUP($C35,[1]IRESS!$K$9:$AA$244,16,FALSE)/100</f>
        <v>95</v>
      </c>
      <c r="Y35" s="74">
        <f>VLOOKUP($C35,[1]IRESS!$K$9:$AA$244,17,FALSE)/100</f>
        <v>92.37</v>
      </c>
      <c r="Z35" s="62">
        <f t="shared" ref="Z35" si="26">VLOOKUP(C35,Data_Bloomberg_YB,3,FALSE)</f>
        <v>1.9705E-2</v>
      </c>
      <c r="AA35" s="68"/>
      <c r="AB35" s="75" t="str">
        <f>IFERROR(($W35-VLOOKUP($C35,[1]IRESS!$A$9:$AK$244,31,FALSE)/100)/(VLOOKUP($C35,[1]IRESS!$A$9:$AK$244,31,FALSE)/100),"n/a")</f>
        <v>n/a</v>
      </c>
      <c r="AC35" s="76" t="str">
        <f>IFERROR(($W35-VLOOKUP($C35,[1]IRESS!$A$9:$AK$244,33,FALSE)/100)/(VLOOKUP($C35,[1]IRESS!$A$9:$AK$244,33,FALSE)/100),"n/a")</f>
        <v>n/a</v>
      </c>
      <c r="AD35" s="76" t="str">
        <f>IFERROR(($W35-VLOOKUP($C35,[1]IRESS!$A$9:$AK$244,35,FALSE)/100)/(VLOOKUP($C35,[1]IRESS!$A$9:$AK$244,35,FALSE)/100),"n/a")</f>
        <v>n/a</v>
      </c>
      <c r="AE35" s="76" t="str">
        <f>IFERROR(($W35-VLOOKUP($C35,[1]IRESS!$A$9:$AK$244,37,FALSE)/100)/(VLOOKUP($C35,[1]IRESS!$A$9:$AK$244,37,FALSE)/100),"n/a")</f>
        <v>n/a</v>
      </c>
      <c r="AF35" s="25"/>
      <c r="AG35" s="25"/>
      <c r="AH35" s="25"/>
      <c r="AI35" s="25"/>
      <c r="AJ35" s="25"/>
      <c r="AK35" s="25"/>
      <c r="AL35" s="25"/>
      <c r="AM35" s="25"/>
      <c r="AN35" s="25"/>
      <c r="AO35" s="25"/>
      <c r="AP35" s="25"/>
      <c r="AQ35" s="25"/>
    </row>
    <row r="36" spans="1:43" s="26" customFormat="1" ht="13">
      <c r="A36" s="12"/>
      <c r="B36" s="12"/>
      <c r="C36" s="65" t="s">
        <v>49</v>
      </c>
      <c r="D36" s="77" t="str">
        <f>VLOOKUP($C36,'[1]IRM List'!$A$2:$H$44,3,FALSE)</f>
        <v>Australian Government Treasury Bonds</v>
      </c>
      <c r="E36" s="78" t="str">
        <f>VLOOKUP($C36,'[1]IRM List'!$A$2:$H$44,4,FALSE)</f>
        <v>Treasury Bond 1.25% 21-05-32 Semi</v>
      </c>
      <c r="F36" s="79"/>
      <c r="G36" s="68"/>
      <c r="H36" s="69">
        <f>VLOOKUP(C36,[1]IRESS!$K$9:$P$214,6,FALSE)</f>
        <v>43858</v>
      </c>
      <c r="I36" s="69">
        <f>VLOOKUP($C36,'[1]IRM List'!$A$2:$M$44,9,FALSE)</f>
        <v>48355</v>
      </c>
      <c r="J36" s="56">
        <f t="shared" si="0"/>
        <v>1.2500000000000001E-2</v>
      </c>
      <c r="K36" s="57" t="str">
        <f t="shared" si="1"/>
        <v>S/A</v>
      </c>
      <c r="L36" s="69">
        <f>VLOOKUP($C36,'[1]IRM List'!$A$2:$M$44,12,FALSE)</f>
        <v>44328</v>
      </c>
      <c r="M36" s="69">
        <f>VLOOKUP($C36,'[1]IRM List'!$A$2:$M$44,13,FALSE)</f>
        <v>44337</v>
      </c>
      <c r="N36" s="70"/>
      <c r="O36" s="68"/>
      <c r="P36" s="80">
        <f>VLOOKUP($C36,'[1]IRM List'!$A$2:$H$44,5,FALSE)/1000000</f>
        <v>0.94</v>
      </c>
      <c r="Q36" s="80">
        <f>VLOOKUP($C36,'[1]IRM List'!$A$2:$H$44,6,FALSE)</f>
        <v>30984.6</v>
      </c>
      <c r="R36" s="81">
        <f>VLOOKUP($C36,'[1]IRM List'!$A$2:$H$44,8,FALSE)</f>
        <v>320</v>
      </c>
      <c r="S36" s="81">
        <f>VLOOKUP($C36,'[1]IRM List'!$A$2:$H$44,7,FALSE)</f>
        <v>4</v>
      </c>
      <c r="T36" s="56">
        <f t="shared" si="21"/>
        <v>5.3145055509870899E-3</v>
      </c>
      <c r="U36" s="73">
        <f>IFERROR(+Q36/(P36*1000000),"n/a")</f>
        <v>3.2962340425531915E-2</v>
      </c>
      <c r="V36" s="45"/>
      <c r="W36" s="74">
        <f>VLOOKUP($C36,[1]IRESS!$A$9:$H$244,8,FALSE)/100</f>
        <v>94</v>
      </c>
      <c r="X36" s="74">
        <f>VLOOKUP($C36,[1]IRESS!$K$9:$AA$244,16,FALSE)/100</f>
        <v>103.88</v>
      </c>
      <c r="Y36" s="74">
        <f>VLOOKUP($C36,[1]IRESS!$K$9:$AA$244,17,FALSE)/100</f>
        <v>94</v>
      </c>
      <c r="Z36" s="62">
        <f t="shared" si="22"/>
        <v>2.0019999999999996E-2</v>
      </c>
      <c r="AA36" s="68"/>
      <c r="AB36" s="75">
        <f>IFERROR(($W36-VLOOKUP($C36,[1]IRESS!$A$9:$AK$244,31,FALSE)/100)/(VLOOKUP($C36,[1]IRESS!$A$9:$AK$244,31,FALSE)/100),"n/a")</f>
        <v>-7.6167076167076173E-2</v>
      </c>
      <c r="AC36" s="76">
        <f>IFERROR(($W36-VLOOKUP($C36,[1]IRESS!$A$9:$AK$244,33,FALSE)/100)/(VLOOKUP($C36,[1]IRESS!$A$9:$AK$244,33,FALSE)/100),"n/a")</f>
        <v>-7.7526987242394554E-2</v>
      </c>
      <c r="AD36" s="76" t="str">
        <f>IFERROR(($W36-VLOOKUP($C36,[1]IRESS!$A$9:$AK$244,35,FALSE)/100)/(VLOOKUP($C36,[1]IRESS!$A$9:$AK$244,35,FALSE)/100),"n/a")</f>
        <v>n/a</v>
      </c>
      <c r="AE36" s="76" t="str">
        <f>IFERROR(($W36-VLOOKUP($C36,[1]IRESS!$A$9:$AK$244,37,FALSE)/100)/(VLOOKUP($C36,[1]IRESS!$A$9:$AK$244,37,FALSE)/100),"n/a")</f>
        <v>n/a</v>
      </c>
      <c r="AF36" s="25"/>
      <c r="AG36" s="25"/>
      <c r="AH36" s="25"/>
      <c r="AI36" s="25"/>
      <c r="AJ36" s="25"/>
      <c r="AK36" s="25"/>
      <c r="AL36" s="25"/>
      <c r="AM36" s="25"/>
      <c r="AN36" s="25"/>
      <c r="AO36" s="25"/>
      <c r="AP36" s="25"/>
      <c r="AQ36" s="25"/>
    </row>
    <row r="37" spans="1:43" s="26" customFormat="1" ht="13">
      <c r="A37" s="12"/>
      <c r="B37" s="12"/>
      <c r="C37" s="65" t="s">
        <v>50</v>
      </c>
      <c r="D37" s="77" t="str">
        <f>VLOOKUP($C37,'[1]IRM List'!$A$2:$H$44,3,FALSE)</f>
        <v>Australian Government Treasury Bonds</v>
      </c>
      <c r="E37" s="78" t="str">
        <f>VLOOKUP($C37,'[1]IRM List'!$A$2:$H$44,4,FALSE)</f>
        <v>Treasury Bond 4.50% 21-04-33 Semi</v>
      </c>
      <c r="F37" s="79"/>
      <c r="G37" s="68"/>
      <c r="H37" s="69">
        <f>VLOOKUP(C37,[1]IRESS!$K$9:$P$214,6,FALSE)</f>
        <v>41600</v>
      </c>
      <c r="I37" s="69">
        <f>VLOOKUP($C37,'[1]IRM List'!$A$2:$M$44,9,FALSE)</f>
        <v>48690</v>
      </c>
      <c r="J37" s="56">
        <f t="shared" si="0"/>
        <v>4.4999999999999998E-2</v>
      </c>
      <c r="K37" s="57" t="str">
        <f t="shared" si="1"/>
        <v>S/A</v>
      </c>
      <c r="L37" s="69">
        <f>VLOOKUP($C37,'[1]IRM List'!$A$2:$M$44,12,FALSE)</f>
        <v>44298</v>
      </c>
      <c r="M37" s="69">
        <f>VLOOKUP($C37,'[1]IRM List'!$A$2:$M$44,13,FALSE)</f>
        <v>44307</v>
      </c>
      <c r="N37" s="70"/>
      <c r="O37" s="68"/>
      <c r="P37" s="80">
        <f>VLOOKUP($C37,'[1]IRM List'!$A$2:$H$44,5,FALSE)/1000000</f>
        <v>11.540699999999999</v>
      </c>
      <c r="Q37" s="80">
        <f>VLOOKUP($C37,'[1]IRM List'!$A$2:$H$44,6,FALSE)</f>
        <v>2785300.9800000004</v>
      </c>
      <c r="R37" s="81">
        <f>VLOOKUP($C37,'[1]IRM List'!$A$2:$H$44,8,FALSE)</f>
        <v>20620</v>
      </c>
      <c r="S37" s="81">
        <f>VLOOKUP($C37,'[1]IRM List'!$A$2:$H$44,7,FALSE)</f>
        <v>42</v>
      </c>
      <c r="T37" s="56">
        <f t="shared" si="21"/>
        <v>4.5720519664730706E-3</v>
      </c>
      <c r="U37" s="73">
        <f t="shared" si="3"/>
        <v>0.24134593048948508</v>
      </c>
      <c r="V37" s="45"/>
      <c r="W37" s="74">
        <f>VLOOKUP($C37,[1]IRESS!$A$9:$H$244,8,FALSE)/100</f>
        <v>128.22999999999999</v>
      </c>
      <c r="X37" s="74">
        <f>VLOOKUP($C37,[1]IRESS!$K$9:$AA$244,16,FALSE)/100</f>
        <v>147.38</v>
      </c>
      <c r="Y37" s="74">
        <f>VLOOKUP($C37,[1]IRESS!$K$9:$AA$244,17,FALSE)/100</f>
        <v>128.22999999999999</v>
      </c>
      <c r="Z37" s="62">
        <f t="shared" si="22"/>
        <v>2.0320000000000001E-2</v>
      </c>
      <c r="AA37" s="68"/>
      <c r="AB37" s="75">
        <f>IFERROR(($W37-VLOOKUP($C37,[1]IRESS!$A$9:$AK$244,31,FALSE)/100)/(VLOOKUP($C37,[1]IRESS!$A$9:$AK$244,31,FALSE)/100),"n/a")</f>
        <v>-7.4752868172306905E-2</v>
      </c>
      <c r="AC37" s="76">
        <f>IFERROR(($W37-VLOOKUP($C37,[1]IRESS!$A$9:$AK$244,33,FALSE)/100)/(VLOOKUP($C37,[1]IRESS!$A$9:$AK$244,33,FALSE)/100),"n/a")</f>
        <v>-0.12536661892094689</v>
      </c>
      <c r="AD37" s="76">
        <f>IFERROR(($W37-VLOOKUP($C37,[1]IRESS!$A$9:$AK$244,35,FALSE)/100)/(VLOOKUP($C37,[1]IRESS!$A$9:$AK$244,35,FALSE)/100),"n/a")</f>
        <v>6.9117892279473001E-2</v>
      </c>
      <c r="AE37" s="76">
        <f>IFERROR(($W37-VLOOKUP($C37,[1]IRESS!$A$9:$AK$244,37,FALSE)/100)/(VLOOKUP($C37,[1]IRESS!$A$9:$AK$244,37,FALSE)/100),"n/a")</f>
        <v>3.9983779399837736E-2</v>
      </c>
      <c r="AF37" s="25"/>
      <c r="AG37" s="25"/>
      <c r="AH37" s="25"/>
      <c r="AI37" s="25"/>
      <c r="AJ37" s="25"/>
      <c r="AK37" s="25"/>
      <c r="AL37" s="25"/>
      <c r="AM37" s="25"/>
      <c r="AN37" s="25"/>
      <c r="AO37" s="25"/>
      <c r="AP37" s="25"/>
      <c r="AQ37" s="25"/>
    </row>
    <row r="38" spans="1:43" s="26" customFormat="1" ht="13">
      <c r="A38" s="12"/>
      <c r="B38" s="12"/>
      <c r="C38" s="65" t="s">
        <v>51</v>
      </c>
      <c r="D38" s="77" t="str">
        <f>VLOOKUP($C38,'[1]IRM List'!$A$2:$H$44,3,FALSE)</f>
        <v>Australian Government Treasury Bonds</v>
      </c>
      <c r="E38" s="78" t="str">
        <f>VLOOKUP($C38,'[1]IRM List'!$A$2:$H$44,4,FALSE)</f>
        <v>Treasury Bond 2.75% 21-06-35 Semi</v>
      </c>
      <c r="F38" s="79"/>
      <c r="G38" s="68"/>
      <c r="H38" s="69">
        <f>VLOOKUP(C38,[1]IRESS!$K$9:$P$214,6,FALSE)</f>
        <v>42093</v>
      </c>
      <c r="I38" s="69">
        <f>VLOOKUP($C38,'[1]IRM List'!$A$2:$M$44,9,FALSE)</f>
        <v>49481</v>
      </c>
      <c r="J38" s="56">
        <f t="shared" si="0"/>
        <v>2.75E-2</v>
      </c>
      <c r="K38" s="57" t="str">
        <f t="shared" si="1"/>
        <v>S/A</v>
      </c>
      <c r="L38" s="69">
        <f>VLOOKUP($C38,'[1]IRM List'!$A$2:$M$44,12,FALSE)</f>
        <v>44357</v>
      </c>
      <c r="M38" s="69">
        <f>VLOOKUP($C38,'[1]IRM List'!$A$2:$M$44,13,FALSE)</f>
        <v>44368</v>
      </c>
      <c r="N38" s="70"/>
      <c r="O38" s="68"/>
      <c r="P38" s="80">
        <f>VLOOKUP($C38,'[1]IRM List'!$A$2:$H$44,5,FALSE)/1000000</f>
        <v>4.8793499999999996</v>
      </c>
      <c r="Q38" s="80">
        <f>VLOOKUP($C38,'[1]IRM List'!$A$2:$H$44,6,FALSE)</f>
        <v>157484.85000000003</v>
      </c>
      <c r="R38" s="81">
        <f>VLOOKUP($C38,'[1]IRM List'!$A$2:$H$44,8,FALSE)</f>
        <v>1365</v>
      </c>
      <c r="S38" s="81">
        <f>VLOOKUP($C38,'[1]IRM List'!$A$2:$H$44,7,FALSE)</f>
        <v>3</v>
      </c>
      <c r="T38" s="56">
        <f t="shared" si="21"/>
        <v>6.3768232708230396E-3</v>
      </c>
      <c r="U38" s="73">
        <f>IFERROR(+Q38/(P38*1000000),"n/a")</f>
        <v>3.2275784684435434E-2</v>
      </c>
      <c r="V38" s="45"/>
      <c r="W38" s="74">
        <f>VLOOKUP($C38,[1]IRESS!$A$9:$H$244,8,FALSE)/100</f>
        <v>107.39</v>
      </c>
      <c r="X38" s="74">
        <f>VLOOKUP($C38,[1]IRESS!$K$9:$AA$244,16,FALSE)/100</f>
        <v>125.74</v>
      </c>
      <c r="Y38" s="74">
        <f>VLOOKUP($C38,[1]IRESS!$K$9:$AA$244,17,FALSE)/100</f>
        <v>108.43</v>
      </c>
      <c r="Z38" s="62">
        <f t="shared" si="22"/>
        <v>2.2712E-2</v>
      </c>
      <c r="AA38" s="68"/>
      <c r="AB38" s="75">
        <f>IFERROR(($W38-VLOOKUP($C38,[1]IRESS!$A$9:$AK$244,31,FALSE)/100)/(VLOOKUP($C38,[1]IRESS!$A$9:$AK$244,31,FALSE)/100),"n/a")</f>
        <v>-9.1532019287708266E-2</v>
      </c>
      <c r="AC38" s="76">
        <f>IFERROR(($W38-VLOOKUP($C38,[1]IRESS!$A$9:$AK$244,33,FALSE)/100)/(VLOOKUP($C38,[1]IRESS!$A$9:$AK$244,33,FALSE)/100),"n/a")</f>
        <v>-0.14039862322900828</v>
      </c>
      <c r="AD38" s="76">
        <f>IFERROR(($W38-VLOOKUP($C38,[1]IRESS!$A$9:$AK$244,35,FALSE)/100)/(VLOOKUP($C38,[1]IRESS!$A$9:$AK$244,35,FALSE)/100),"n/a")</f>
        <v>0.12721738217697076</v>
      </c>
      <c r="AE38" s="76">
        <f>IFERROR(($W38-VLOOKUP($C38,[1]IRESS!$A$9:$AK$244,37,FALSE)/100)/(VLOOKUP($C38,[1]IRESS!$A$9:$AK$244,37,FALSE)/100),"n/a")</f>
        <v>0.12334986087575056</v>
      </c>
      <c r="AF38" s="25"/>
      <c r="AG38" s="25"/>
      <c r="AH38" s="25"/>
      <c r="AI38" s="25"/>
      <c r="AJ38" s="25"/>
      <c r="AK38" s="25"/>
      <c r="AL38" s="25"/>
      <c r="AM38" s="25"/>
      <c r="AN38" s="25"/>
      <c r="AO38" s="25"/>
      <c r="AP38" s="25"/>
      <c r="AQ38" s="25"/>
    </row>
    <row r="39" spans="1:43" s="26" customFormat="1" ht="13">
      <c r="A39" s="12"/>
      <c r="B39" s="12"/>
      <c r="C39" s="65" t="s">
        <v>52</v>
      </c>
      <c r="D39" s="77" t="str">
        <f>VLOOKUP($C39,'[1]IRM List'!$A$2:$H$44,3,FALSE)</f>
        <v>Australian Government Treasury Bonds</v>
      </c>
      <c r="E39" s="78" t="str">
        <f>VLOOKUP($C39,'[1]IRM List'!$A$2:$H$44,4,FALSE)</f>
        <v>Treasury Bond 3.75% 21-04-37 Semi</v>
      </c>
      <c r="F39" s="79"/>
      <c r="G39" s="68"/>
      <c r="H39" s="69">
        <f>VLOOKUP(C39,[1]IRESS!$K$9:$P$214,6,FALSE)</f>
        <v>41933</v>
      </c>
      <c r="I39" s="69">
        <f>VLOOKUP($C39,'[1]IRM List'!$A$2:$M$44,9,FALSE)</f>
        <v>50151</v>
      </c>
      <c r="J39" s="56">
        <f t="shared" si="0"/>
        <v>3.7499999999999999E-2</v>
      </c>
      <c r="K39" s="57" t="str">
        <f t="shared" si="1"/>
        <v>S/A</v>
      </c>
      <c r="L39" s="69">
        <f>VLOOKUP($C39,'[1]IRM List'!$A$2:$M$44,12,FALSE)</f>
        <v>44298</v>
      </c>
      <c r="M39" s="69">
        <f>VLOOKUP($C39,'[1]IRM List'!$A$2:$M$44,13,FALSE)</f>
        <v>44307</v>
      </c>
      <c r="N39" s="70"/>
      <c r="O39" s="68"/>
      <c r="P39" s="80">
        <f>VLOOKUP($C39,'[1]IRM List'!$A$2:$H$44,5,FALSE)/1000000</f>
        <v>3.9981447000000001</v>
      </c>
      <c r="Q39" s="80">
        <f>VLOOKUP($C39,'[1]IRM List'!$A$2:$H$44,6,FALSE)</f>
        <v>1391129.3319999997</v>
      </c>
      <c r="R39" s="81">
        <f>VLOOKUP($C39,'[1]IRM List'!$A$2:$H$44,8,FALSE)</f>
        <v>10891</v>
      </c>
      <c r="S39" s="81">
        <f>VLOOKUP($C39,'[1]IRM List'!$A$2:$H$44,7,FALSE)</f>
        <v>21</v>
      </c>
      <c r="T39" s="56">
        <f t="shared" si="21"/>
        <v>5.8012175908264798E-3</v>
      </c>
      <c r="U39" s="73">
        <f t="shared" si="3"/>
        <v>0.34794371799499896</v>
      </c>
      <c r="V39" s="45"/>
      <c r="W39" s="74">
        <f>VLOOKUP($C39,[1]IRESS!$A$9:$H$244,8,FALSE)/100</f>
        <v>119.52600000000001</v>
      </c>
      <c r="X39" s="74">
        <f>VLOOKUP($C39,[1]IRESS!$K$9:$AA$244,16,FALSE)/100</f>
        <v>140.94899999999998</v>
      </c>
      <c r="Y39" s="74">
        <f>VLOOKUP($C39,[1]IRESS!$K$9:$AA$244,17,FALSE)/100</f>
        <v>119.52600000000001</v>
      </c>
      <c r="Z39" s="62">
        <f t="shared" si="22"/>
        <v>2.4065E-2</v>
      </c>
      <c r="AA39" s="68"/>
      <c r="AB39" s="75">
        <f>IFERROR(($W39-VLOOKUP($C39,[1]IRESS!$A$9:$AK$244,31,FALSE)/100)/(VLOOKUP($C39,[1]IRESS!$A$9:$AK$244,31,FALSE)/100),"n/a")</f>
        <v>-9.5452515911275237E-2</v>
      </c>
      <c r="AC39" s="76">
        <f>IFERROR(($W39-VLOOKUP($C39,[1]IRESS!$A$9:$AK$244,33,FALSE)/100)/(VLOOKUP($C39,[1]IRESS!$A$9:$AK$244,33,FALSE)/100),"n/a")</f>
        <v>-0.16047284246310733</v>
      </c>
      <c r="AD39" s="76">
        <f>IFERROR(($W39-VLOOKUP($C39,[1]IRESS!$A$9:$AK$244,35,FALSE)/100)/(VLOOKUP($C39,[1]IRESS!$A$9:$AK$244,35,FALSE)/100),"n/a")</f>
        <v>8.9889484626326899E-2</v>
      </c>
      <c r="AE39" s="76">
        <f>IFERROR(($W39-VLOOKUP($C39,[1]IRESS!$A$9:$AK$244,37,FALSE)/100)/(VLOOKUP($C39,[1]IRESS!$A$9:$AK$244,37,FALSE)/100),"n/a")</f>
        <v>6.7196428571428671E-2</v>
      </c>
      <c r="AF39" s="25"/>
      <c r="AG39" s="25"/>
      <c r="AH39" s="25"/>
      <c r="AI39" s="25"/>
      <c r="AJ39" s="25"/>
      <c r="AK39" s="25"/>
      <c r="AL39" s="25"/>
      <c r="AM39" s="25"/>
      <c r="AN39" s="25"/>
      <c r="AO39" s="25"/>
      <c r="AP39" s="25"/>
      <c r="AQ39" s="25"/>
    </row>
    <row r="40" spans="1:43" s="26" customFormat="1" ht="13">
      <c r="A40" s="12"/>
      <c r="B40" s="12"/>
      <c r="C40" s="65" t="s">
        <v>53</v>
      </c>
      <c r="D40" s="77" t="str">
        <f>VLOOKUP($C40,'[1]IRM List'!$A$2:$H$44,3,FALSE)</f>
        <v>Australian Government Treasury Bonds</v>
      </c>
      <c r="E40" s="78" t="str">
        <f>VLOOKUP($C40,'[1]IRM List'!$A$2:$H$44,4,FALSE)</f>
        <v>Treasury Bond 3.25% 21-06-39 Semi</v>
      </c>
      <c r="F40" s="79"/>
      <c r="G40" s="68"/>
      <c r="H40" s="69">
        <f>VLOOKUP(C40,[1]IRESS!$K$9:$P$214,6,FALSE)</f>
        <v>42297</v>
      </c>
      <c r="I40" s="69">
        <f>VLOOKUP($C40,'[1]IRM List'!$A$2:$M$44,9,FALSE)</f>
        <v>50942</v>
      </c>
      <c r="J40" s="56">
        <f t="shared" si="0"/>
        <v>3.2500000000000001E-2</v>
      </c>
      <c r="K40" s="57" t="str">
        <f t="shared" si="1"/>
        <v>S/A</v>
      </c>
      <c r="L40" s="69">
        <f>VLOOKUP($C40,'[1]IRM List'!$A$2:$M$44,12,FALSE)</f>
        <v>44357</v>
      </c>
      <c r="M40" s="69">
        <f>VLOOKUP($C40,'[1]IRM List'!$A$2:$M$44,13,FALSE)</f>
        <v>44368</v>
      </c>
      <c r="N40" s="70"/>
      <c r="O40" s="68"/>
      <c r="P40" s="80">
        <f>VLOOKUP($C40,'[1]IRM List'!$A$2:$H$44,5,FALSE)/1000000</f>
        <v>1.9244000000000001</v>
      </c>
      <c r="Q40" s="80">
        <f>VLOOKUP($C40,'[1]IRM List'!$A$2:$H$44,6,FALSE)</f>
        <v>47005.776000000005</v>
      </c>
      <c r="R40" s="81">
        <f>VLOOKUP($C40,'[1]IRM List'!$A$2:$H$44,8,FALSE)</f>
        <v>392</v>
      </c>
      <c r="S40" s="81">
        <f>VLOOKUP($C40,'[1]IRM List'!$A$2:$H$44,7,FALSE)</f>
        <v>5</v>
      </c>
      <c r="T40" s="56">
        <f t="shared" si="21"/>
        <v>6.4318896925069299E-3</v>
      </c>
      <c r="U40" s="73">
        <f t="shared" si="3"/>
        <v>2.4426198295572649E-2</v>
      </c>
      <c r="V40" s="45"/>
      <c r="W40" s="74">
        <f>VLOOKUP($C40,[1]IRESS!$A$9:$H$244,8,FALSE)/100</f>
        <v>113.2</v>
      </c>
      <c r="X40" s="74">
        <f>VLOOKUP($C40,[1]IRESS!$K$9:$AA$244,16,FALSE)/100</f>
        <v>133.751</v>
      </c>
      <c r="Y40" s="74">
        <f>VLOOKUP($C40,[1]IRESS!$K$9:$AA$244,17,FALSE)/100</f>
        <v>112.72799999999999</v>
      </c>
      <c r="Z40" s="62">
        <f t="shared" si="22"/>
        <v>2.5634999999999998E-2</v>
      </c>
      <c r="AA40" s="68"/>
      <c r="AB40" s="75">
        <f>IFERROR(($W40-VLOOKUP($C40,[1]IRESS!$A$9:$AK$244,31,FALSE)/100)/(VLOOKUP($C40,[1]IRESS!$A$9:$AK$244,31,FALSE)/100),"n/a")</f>
        <v>-8.3237499797534725E-2</v>
      </c>
      <c r="AC40" s="76">
        <f>IFERROR(($W40-VLOOKUP($C40,[1]IRESS!$A$9:$AK$244,33,FALSE)/100)/(VLOOKUP($C40,[1]IRESS!$A$9:$AK$244,33,FALSE)/100),"n/a")</f>
        <v>-0.11844185376414418</v>
      </c>
      <c r="AD40" s="76">
        <f>IFERROR(($W40-VLOOKUP($C40,[1]IRESS!$A$9:$AK$244,35,FALSE)/100)/(VLOOKUP($C40,[1]IRESS!$A$9:$AK$244,35,FALSE)/100),"n/a")</f>
        <v>0.12636815920398012</v>
      </c>
      <c r="AE40" s="76">
        <f>IFERROR(($W40-VLOOKUP($C40,[1]IRESS!$A$9:$AK$244,37,FALSE)/100)/(VLOOKUP($C40,[1]IRESS!$A$9:$AK$244,37,FALSE)/100),"n/a")</f>
        <v>0.10449799980485909</v>
      </c>
      <c r="AF40" s="25"/>
      <c r="AG40" s="25"/>
      <c r="AH40" s="25"/>
      <c r="AI40" s="25"/>
      <c r="AJ40" s="25"/>
      <c r="AK40" s="25"/>
      <c r="AL40" s="25"/>
      <c r="AM40" s="25"/>
      <c r="AN40" s="25"/>
      <c r="AO40" s="25"/>
      <c r="AP40" s="25"/>
      <c r="AQ40" s="25"/>
    </row>
    <row r="41" spans="1:43" s="26" customFormat="1" ht="13">
      <c r="A41" s="12"/>
      <c r="B41" s="12"/>
      <c r="C41" s="65" t="s">
        <v>54</v>
      </c>
      <c r="D41" s="77" t="str">
        <f>VLOOKUP($C41,'[1]IRM List'!$A$2:$H$44,3,FALSE)</f>
        <v>Australian Government Treasury Bonds</v>
      </c>
      <c r="E41" s="78" t="str">
        <f>VLOOKUP($C41,'[1]IRM List'!$A$2:$H$44,4,FALSE)</f>
        <v>Treasury Bond 2.75% 21-05-41 Semi</v>
      </c>
      <c r="F41" s="79"/>
      <c r="G41" s="68"/>
      <c r="H41" s="69">
        <f>VLOOKUP(C41,[1]IRESS!$K$9:$P$214,6,FALSE)</f>
        <v>43311</v>
      </c>
      <c r="I41" s="69">
        <f>VLOOKUP($C41,'[1]IRM List'!$A$2:$M$44,9,FALSE)</f>
        <v>51642</v>
      </c>
      <c r="J41" s="56">
        <f t="shared" si="0"/>
        <v>2.75E-2</v>
      </c>
      <c r="K41" s="57" t="str">
        <f t="shared" si="1"/>
        <v>S/A</v>
      </c>
      <c r="L41" s="69">
        <f>VLOOKUP($C41,'[1]IRM List'!$A$2:$M$44,12,FALSE)</f>
        <v>44328</v>
      </c>
      <c r="M41" s="69">
        <f>VLOOKUP($C41,'[1]IRM List'!$A$2:$M$44,13,FALSE)</f>
        <v>44337</v>
      </c>
      <c r="N41" s="70"/>
      <c r="O41" s="68"/>
      <c r="P41" s="80">
        <f>VLOOKUP($C41,'[1]IRM List'!$A$2:$H$44,5,FALSE)/1000000</f>
        <v>4.6997999999999998</v>
      </c>
      <c r="Q41" s="80">
        <f>VLOOKUP($C41,'[1]IRM List'!$A$2:$H$44,6,FALSE)</f>
        <v>298257.40999999997</v>
      </c>
      <c r="R41" s="81">
        <f>VLOOKUP($C41,'[1]IRM List'!$A$2:$H$44,8,FALSE)</f>
        <v>2669</v>
      </c>
      <c r="S41" s="81">
        <f>VLOOKUP($C41,'[1]IRM List'!$A$2:$H$44,7,FALSE)</f>
        <v>16</v>
      </c>
      <c r="T41" s="56">
        <f t="shared" si="21"/>
        <v>4.7895895753529401E-3</v>
      </c>
      <c r="U41" s="73">
        <f>IFERROR(+Q41/(P41*1000000),"n/a")</f>
        <v>6.3461723903144807E-2</v>
      </c>
      <c r="V41" s="45"/>
      <c r="W41" s="74">
        <f>VLOOKUP($C41,[1]IRESS!$A$9:$H$244,8,FALSE)/100</f>
        <v>104.44</v>
      </c>
      <c r="X41" s="74">
        <f>VLOOKUP($C41,[1]IRESS!$K$9:$AA$244,16,FALSE)/100</f>
        <v>133.63</v>
      </c>
      <c r="Y41" s="74">
        <f>VLOOKUP($C41,[1]IRESS!$K$9:$AA$244,17,FALSE)/100</f>
        <v>104.11</v>
      </c>
      <c r="Z41" s="62">
        <f t="shared" si="22"/>
        <v>2.6779999999999998E-2</v>
      </c>
      <c r="AA41" s="68"/>
      <c r="AB41" s="75">
        <f>IFERROR(($W41-VLOOKUP($C41,[1]IRESS!$A$9:$AK$244,31,FALSE)/100)/(VLOOKUP($C41,[1]IRESS!$A$9:$AK$244,31,FALSE)/100),"n/a")</f>
        <v>-0.1000430848772081</v>
      </c>
      <c r="AC41" s="76">
        <f>IFERROR(($W41-VLOOKUP($C41,[1]IRESS!$A$9:$AK$244,33,FALSE)/100)/(VLOOKUP($C41,[1]IRESS!$A$9:$AK$244,33,FALSE)/100),"n/a")</f>
        <v>-0.18201754385964919</v>
      </c>
      <c r="AD41" s="76" t="str">
        <f>IFERROR(($W41-VLOOKUP($C41,[1]IRESS!$A$9:$AK$244,35,FALSE)/100)/(VLOOKUP($C41,[1]IRESS!$A$9:$AK$244,35,FALSE)/100),"n/a")</f>
        <v>n/a</v>
      </c>
      <c r="AE41" s="76" t="str">
        <f>IFERROR(($W41-VLOOKUP($C41,[1]IRESS!$A$9:$AK$244,37,FALSE)/100)/(VLOOKUP($C41,[1]IRESS!$A$9:$AK$244,37,FALSE)/100),"n/a")</f>
        <v>n/a</v>
      </c>
      <c r="AF41" s="25"/>
      <c r="AG41" s="25"/>
      <c r="AH41" s="25"/>
      <c r="AI41" s="25"/>
      <c r="AJ41" s="25"/>
      <c r="AK41" s="25"/>
      <c r="AL41" s="25"/>
      <c r="AM41" s="25"/>
      <c r="AN41" s="25"/>
      <c r="AO41" s="25"/>
      <c r="AP41" s="25"/>
      <c r="AQ41" s="25"/>
    </row>
    <row r="42" spans="1:43" s="26" customFormat="1" ht="13">
      <c r="A42" s="12"/>
      <c r="B42" s="12"/>
      <c r="C42" s="65" t="s">
        <v>55</v>
      </c>
      <c r="D42" s="77" t="str">
        <f>VLOOKUP($C42,'[1]IRM List'!$A$2:$H$44,3,FALSE)</f>
        <v>Australian Government Treasury Bonds</v>
      </c>
      <c r="E42" s="78" t="str">
        <f>VLOOKUP($C42,'[1]IRM List'!$A$2:$H$44,4,FALSE)</f>
        <v>Treasury Bond 3.00% 21-03-47 Semi</v>
      </c>
      <c r="F42" s="79"/>
      <c r="G42" s="68"/>
      <c r="H42" s="69">
        <f>VLOOKUP(C42,[1]IRESS!$K$9:$P$214,6,FALSE)</f>
        <v>42662</v>
      </c>
      <c r="I42" s="69">
        <f>VLOOKUP($C42,'[1]IRM List'!$A$2:$M$44,9,FALSE)</f>
        <v>53772</v>
      </c>
      <c r="J42" s="56">
        <f t="shared" si="0"/>
        <v>0.03</v>
      </c>
      <c r="K42" s="57" t="str">
        <f t="shared" si="1"/>
        <v>S/A</v>
      </c>
      <c r="L42" s="69">
        <f>VLOOKUP($C42,'[1]IRM List'!$A$2:$M$44,12,FALSE)</f>
        <v>44266</v>
      </c>
      <c r="M42" s="69">
        <f>VLOOKUP($C42,'[1]IRM List'!$A$2:$M$44,13,FALSE)</f>
        <v>44277</v>
      </c>
      <c r="N42" s="70"/>
      <c r="O42" s="68"/>
      <c r="P42" s="80">
        <f>VLOOKUP($C42,'[1]IRM List'!$A$2:$H$44,5,FALSE)/1000000</f>
        <v>12.927480299999999</v>
      </c>
      <c r="Q42" s="80">
        <f>VLOOKUP($C42,'[1]IRM List'!$A$2:$H$44,6,FALSE)</f>
        <v>1832348.2890000003</v>
      </c>
      <c r="R42" s="81">
        <f>VLOOKUP($C42,'[1]IRM List'!$A$2:$H$44,8,FALSE)</f>
        <v>16322</v>
      </c>
      <c r="S42" s="81">
        <f>VLOOKUP($C42,'[1]IRM List'!$A$2:$H$44,7,FALSE)</f>
        <v>89</v>
      </c>
      <c r="T42" s="56">
        <f t="shared" si="21"/>
        <v>5.2464301341322598E-3</v>
      </c>
      <c r="U42" s="73">
        <f t="shared" si="3"/>
        <v>0.1417405593725794</v>
      </c>
      <c r="V42" s="45"/>
      <c r="W42" s="74">
        <f>VLOOKUP($C42,[1]IRESS!$A$9:$H$244,8,FALSE)/100</f>
        <v>107.999</v>
      </c>
      <c r="X42" s="74">
        <f>VLOOKUP($C42,[1]IRESS!$K$9:$AA$244,16,FALSE)/100</f>
        <v>133.14500000000001</v>
      </c>
      <c r="Y42" s="74">
        <f>VLOOKUP($C42,[1]IRESS!$K$9:$AA$244,17,FALSE)/100</f>
        <v>105.4</v>
      </c>
      <c r="Z42" s="62">
        <f t="shared" si="22"/>
        <v>2.8300000000000002E-2</v>
      </c>
      <c r="AA42" s="68"/>
      <c r="AB42" s="75">
        <f>IFERROR(($W42-VLOOKUP($C42,[1]IRESS!$A$9:$AK$244,31,FALSE)/100)/(VLOOKUP($C42,[1]IRESS!$A$9:$AK$244,31,FALSE)/100),"n/a")</f>
        <v>-0.1112948882525263</v>
      </c>
      <c r="AC42" s="76">
        <f>IFERROR(($W42-VLOOKUP($C42,[1]IRESS!$A$9:$AK$244,33,FALSE)/100)/(VLOOKUP($C42,[1]IRESS!$A$9:$AK$244,33,FALSE)/100),"n/a")</f>
        <v>-0.20718386163762104</v>
      </c>
      <c r="AD42" s="76">
        <f>IFERROR(($W42-VLOOKUP($C42,[1]IRESS!$A$9:$AK$244,35,FALSE)/100)/(VLOOKUP($C42,[1]IRESS!$A$9:$AK$244,35,FALSE)/100),"n/a")</f>
        <v>0.14737535457413903</v>
      </c>
      <c r="AE42" s="76" t="str">
        <f>IFERROR(($W42-VLOOKUP($C42,[1]IRESS!$A$9:$AK$244,37,FALSE)/100)/(VLOOKUP($C42,[1]IRESS!$A$9:$AK$244,37,FALSE)/100),"n/a")</f>
        <v>n/a</v>
      </c>
      <c r="AF42" s="25"/>
      <c r="AG42" s="25"/>
      <c r="AH42" s="25"/>
      <c r="AI42" s="25"/>
      <c r="AJ42" s="25"/>
      <c r="AK42" s="25"/>
      <c r="AL42" s="25"/>
      <c r="AM42" s="25"/>
      <c r="AN42" s="25"/>
      <c r="AO42" s="25"/>
      <c r="AP42" s="25"/>
      <c r="AQ42" s="25"/>
    </row>
    <row r="43" spans="1:43" s="26" customFormat="1" ht="13">
      <c r="A43" s="12"/>
      <c r="B43" s="12"/>
      <c r="C43" s="65" t="s">
        <v>56</v>
      </c>
      <c r="D43" s="77" t="str">
        <f>VLOOKUP($C43,'[1]IRM List'!$A$2:$H$44,3,FALSE)</f>
        <v>Australian Government Treasury Bonds</v>
      </c>
      <c r="E43" s="78" t="str">
        <f>VLOOKUP($C43,'[1]IRM List'!$A$2:$H$44,4,FALSE)</f>
        <v>Treasury Bond 1.75% 21-06-51 Semi</v>
      </c>
      <c r="F43" s="79"/>
      <c r="G43" s="68"/>
      <c r="H43" s="69">
        <f>VLOOKUP(C43,[1]IRESS!$K$9:$P$214,6,FALSE)</f>
        <v>44048</v>
      </c>
      <c r="I43" s="69">
        <f>VLOOKUP($C43,'[1]IRM List'!$A$2:$M$44,9,FALSE)</f>
        <v>55325</v>
      </c>
      <c r="J43" s="56">
        <f t="shared" ref="J43" si="27">VLOOKUP(C43,Data_Bloomberg_YB,4,FALSE)</f>
        <v>1.7500000000000002E-2</v>
      </c>
      <c r="K43" s="57" t="str">
        <f t="shared" ref="K43" si="28">VLOOKUP(C43,Data_Bloomberg_YB,5,FALSE)</f>
        <v>S/A</v>
      </c>
      <c r="L43" s="69">
        <f>VLOOKUP($C43,'[1]IRM List'!$A$2:$M$44,12,FALSE)</f>
        <v>44357</v>
      </c>
      <c r="M43" s="69">
        <f>VLOOKUP($C43,'[1]IRM List'!$A$2:$M$44,13,FALSE)</f>
        <v>44368</v>
      </c>
      <c r="N43" s="70"/>
      <c r="O43" s="68"/>
      <c r="P43" s="80">
        <f>VLOOKUP($C43,'[1]IRM List'!$A$2:$H$44,5,FALSE)/1000000</f>
        <v>0</v>
      </c>
      <c r="Q43" s="80">
        <f>VLOOKUP($C43,'[1]IRM List'!$A$2:$H$44,6,FALSE)</f>
        <v>795901.80499999993</v>
      </c>
      <c r="R43" s="81">
        <f>VLOOKUP($C43,'[1]IRM List'!$A$2:$H$44,8,FALSE)</f>
        <v>9143</v>
      </c>
      <c r="S43" s="81">
        <f>VLOOKUP($C43,'[1]IRM List'!$A$2:$H$44,7,FALSE)</f>
        <v>37</v>
      </c>
      <c r="T43" s="56">
        <f t="shared" ref="T43" si="29">_xlfn.IFNA(VLOOKUP(C43,Data_Depth_Bond,6,FALSE)/100,"n/a")</f>
        <v>8.6421300810991999E-3</v>
      </c>
      <c r="U43" s="73" t="str">
        <f t="shared" si="3"/>
        <v>n/a</v>
      </c>
      <c r="V43" s="45"/>
      <c r="W43" s="74">
        <f>VLOOKUP($C43,[1]IRESS!$A$9:$H$244,8,FALSE)/100</f>
        <v>78.84</v>
      </c>
      <c r="X43" s="74">
        <f>VLOOKUP($C43,[1]IRESS!$K$9:$AA$244,16,FALSE)/100</f>
        <v>102.801</v>
      </c>
      <c r="Y43" s="74">
        <f>VLOOKUP($C43,[1]IRESS!$K$9:$AA$244,17,FALSE)/100</f>
        <v>78.426999999999992</v>
      </c>
      <c r="Z43" s="62">
        <f t="shared" ref="Z43" si="30">VLOOKUP(C43,Data_Bloomberg_YB,3,FALSE)</f>
        <v>2.895E-2</v>
      </c>
      <c r="AA43" s="68"/>
      <c r="AB43" s="75">
        <f>IFERROR(($W43-VLOOKUP($C43,[1]IRESS!$A$9:$AK$244,31,FALSE)/100)/(VLOOKUP($C43,[1]IRESS!$A$9:$AK$244,31,FALSE)/100),"n/a")</f>
        <v>-0.14304347826086952</v>
      </c>
      <c r="AC43" s="76" t="str">
        <f>IFERROR(($W43-VLOOKUP($C43,[1]IRESS!$A$9:$AK$244,33,FALSE)/100)/(VLOOKUP($C43,[1]IRESS!$A$9:$AK$244,33,FALSE)/100),"n/a")</f>
        <v>n/a</v>
      </c>
      <c r="AD43" s="76" t="str">
        <f>IFERROR(($W43-VLOOKUP($C43,[1]IRESS!$A$9:$AK$244,35,FALSE)/100)/(VLOOKUP($C43,[1]IRESS!$A$9:$AK$244,35,FALSE)/100),"n/a")</f>
        <v>n/a</v>
      </c>
      <c r="AE43" s="76" t="str">
        <f>IFERROR(($W43-VLOOKUP($C43,[1]IRESS!$A$9:$AK$244,37,FALSE)/100)/(VLOOKUP($C43,[1]IRESS!$A$9:$AK$244,37,FALSE)/100),"n/a")</f>
        <v>n/a</v>
      </c>
      <c r="AF43" s="25"/>
      <c r="AG43" s="25"/>
      <c r="AH43" s="25"/>
      <c r="AI43" s="25"/>
      <c r="AJ43" s="25"/>
      <c r="AK43" s="25"/>
      <c r="AL43" s="25"/>
      <c r="AM43" s="25"/>
      <c r="AN43" s="25"/>
      <c r="AO43" s="25"/>
      <c r="AP43" s="25"/>
      <c r="AQ43" s="25"/>
    </row>
    <row r="44" spans="1:43" s="26" customFormat="1" ht="13">
      <c r="A44" s="12"/>
      <c r="B44" s="12"/>
      <c r="C44" s="39" t="s">
        <v>57</v>
      </c>
      <c r="D44" s="40"/>
      <c r="E44" s="40"/>
      <c r="F44" s="40"/>
      <c r="G44" s="16"/>
      <c r="H44" s="41"/>
      <c r="I44" s="42"/>
      <c r="J44" s="82"/>
      <c r="K44" s="83"/>
      <c r="L44" s="42"/>
      <c r="M44" s="42"/>
      <c r="N44" s="43"/>
      <c r="O44" s="16"/>
      <c r="P44" s="44"/>
      <c r="Q44" s="44"/>
      <c r="R44" s="44"/>
      <c r="S44" s="44"/>
      <c r="T44" s="82"/>
      <c r="U44" s="44"/>
      <c r="V44" s="45"/>
      <c r="W44" s="46"/>
      <c r="X44" s="47"/>
      <c r="Y44" s="47"/>
      <c r="Z44" s="84"/>
      <c r="AA44" s="68"/>
      <c r="AB44" s="49"/>
      <c r="AC44" s="49"/>
      <c r="AD44" s="49"/>
      <c r="AE44" s="50"/>
      <c r="AF44" s="25"/>
      <c r="AG44" s="25"/>
      <c r="AH44" s="25"/>
      <c r="AI44" s="25"/>
      <c r="AJ44" s="25"/>
      <c r="AK44" s="25"/>
      <c r="AL44" s="25"/>
      <c r="AM44" s="25"/>
      <c r="AN44" s="25"/>
      <c r="AO44" s="25"/>
      <c r="AP44" s="25"/>
      <c r="AQ44" s="25"/>
    </row>
    <row r="45" spans="1:43" s="26" customFormat="1" ht="13">
      <c r="A45" s="12"/>
      <c r="B45" s="12"/>
      <c r="C45" s="65" t="s">
        <v>58</v>
      </c>
      <c r="D45" s="77" t="str">
        <f>VLOOKUP($C45,'[1]IRM List'!$A$2:$H$44,3,FALSE)</f>
        <v>Australian Government Treasury Indexed Bonds</v>
      </c>
      <c r="E45" s="78" t="str">
        <f>VLOOKUP($C45,'[1]IRM List'!$A$2:$H$44,4,FALSE)</f>
        <v>Treas Indexed Bond Cpi+1.25% 21-02-22 Qly</v>
      </c>
      <c r="F45" s="79"/>
      <c r="G45" s="68"/>
      <c r="H45" s="69">
        <f>VLOOKUP(C45,[1]IRESS!$K$9:$P$214,6,FALSE)</f>
        <v>41415</v>
      </c>
      <c r="I45" s="69">
        <f>VLOOKUP($C45,'[1]IRM List'!$A$2:$M$44,9,FALSE)</f>
        <v>44613</v>
      </c>
      <c r="J45" s="56">
        <f t="shared" ref="J45:J51" si="31">VLOOKUP(C45,Data_Bloomberg_YB,4,FALSE)</f>
        <v>1.2500000000000001E-2</v>
      </c>
      <c r="K45" s="57" t="str">
        <f t="shared" ref="K45:K51" si="32">VLOOKUP(C45,Data_Bloomberg_YB,5,FALSE)</f>
        <v>Qtrly</v>
      </c>
      <c r="L45" s="69">
        <f>VLOOKUP($C45,'[1]IRM List'!$A$2:$M$44,12,FALSE)</f>
        <v>44328</v>
      </c>
      <c r="M45" s="69">
        <f>VLOOKUP($C45,'[1]IRM List'!$A$2:$M$44,13,FALSE)</f>
        <v>44337</v>
      </c>
      <c r="N45" s="70"/>
      <c r="O45" s="68"/>
      <c r="P45" s="80">
        <f>VLOOKUP($C45,'[1]IRM List'!$A$2:$H$44,5,FALSE)/1000000</f>
        <v>10.885327199999999</v>
      </c>
      <c r="Q45" s="80">
        <f>VLOOKUP($C45,'[1]IRM List'!$A$2:$H$44,6,FALSE)</f>
        <v>282820.53999999998</v>
      </c>
      <c r="R45" s="81">
        <f>VLOOKUP($C45,'[1]IRM List'!$A$2:$H$44,8,FALSE)</f>
        <v>2354</v>
      </c>
      <c r="S45" s="81">
        <f>VLOOKUP($C45,'[1]IRM List'!$A$2:$H$44,7,FALSE)</f>
        <v>19</v>
      </c>
      <c r="T45" s="56">
        <f t="shared" ref="T45:T51" si="33">_xlfn.IFNA(VLOOKUP(C45,Data_Depth_Bond,6,FALSE)/100,"n/a")</f>
        <v>1.0846380776637101E-3</v>
      </c>
      <c r="U45" s="73">
        <f t="shared" ref="U45:U51" si="34">+Q45/(P45*1000000)</f>
        <v>2.5981813390046741E-2</v>
      </c>
      <c r="V45" s="45"/>
      <c r="W45" s="74">
        <f>VLOOKUP($C45,[1]IRESS!$A$9:$H$244,8,FALSE)/100</f>
        <v>120.24</v>
      </c>
      <c r="X45" s="74">
        <f>VLOOKUP($C45,[1]IRESS!$K$9:$AA$244,16,FALSE)/100</f>
        <v>120.55</v>
      </c>
      <c r="Y45" s="74">
        <f>VLOOKUP($C45,[1]IRESS!$K$9:$AA$244,17,FALSE)/100</f>
        <v>116.88</v>
      </c>
      <c r="Z45" s="62">
        <f t="shared" ref="Z45:Z51" si="35">VLOOKUP(C45,Data_Bloomberg_YB,3,FALSE)</f>
        <v>-2.4464E-2</v>
      </c>
      <c r="AA45" s="68"/>
      <c r="AB45" s="75">
        <f>IFERROR(($W45-VLOOKUP($C45,[1]IRESS!$A$9:$AK$244,31,FALSE)/100)/(VLOOKUP($C45,[1]IRESS!$A$9:$AK$244,31,FALSE)/100),"n/a")</f>
        <v>5.8250811350580992E-4</v>
      </c>
      <c r="AC45" s="76">
        <f>IFERROR(($W45-VLOOKUP($C45,[1]IRESS!$A$9:$AK$244,33,FALSE)/100)/(VLOOKUP($C45,[1]IRESS!$A$9:$AK$244,33,FALSE)/100),"n/a")</f>
        <v>4.1600798735333356E-4</v>
      </c>
      <c r="AD45" s="76">
        <f>IFERROR(($W45-VLOOKUP($C45,[1]IRESS!$A$9:$AK$244,35,FALSE)/100)/(VLOOKUP($C45,[1]IRESS!$A$9:$AK$244,35,FALSE)/100),"n/a")</f>
        <v>4.1941074523396786E-2</v>
      </c>
      <c r="AE45" s="76">
        <f>IFERROR(($W45-VLOOKUP($C45,[1]IRESS!$A$9:$AK$244,37,FALSE)/100)/(VLOOKUP($C45,[1]IRESS!$A$9:$AK$244,37,FALSE)/100),"n/a")</f>
        <v>4.921465968586388E-2</v>
      </c>
      <c r="AF45" s="25"/>
      <c r="AG45" s="25"/>
      <c r="AH45" s="25"/>
      <c r="AI45" s="25"/>
      <c r="AJ45" s="25"/>
      <c r="AK45" s="25"/>
      <c r="AL45" s="25"/>
      <c r="AM45" s="25"/>
      <c r="AN45" s="25"/>
      <c r="AO45" s="25"/>
      <c r="AP45" s="25"/>
      <c r="AQ45" s="25"/>
    </row>
    <row r="46" spans="1:43" s="26" customFormat="1" ht="13">
      <c r="A46" s="12"/>
      <c r="B46" s="12"/>
      <c r="C46" s="65" t="s">
        <v>59</v>
      </c>
      <c r="D46" s="77" t="str">
        <f>VLOOKUP($C46,'[1]IRM List'!$A$2:$H$44,3,FALSE)</f>
        <v>Australian Government Treasury Indexed Bonds</v>
      </c>
      <c r="E46" s="78" t="str">
        <f>VLOOKUP($C46,'[1]IRM List'!$A$2:$H$44,4,FALSE)</f>
        <v>Treas Indexed Bond Cpi+3.00% 20-09-25 Qly</v>
      </c>
      <c r="F46" s="79"/>
      <c r="G46" s="68"/>
      <c r="H46" s="69">
        <f>VLOOKUP(C46,[1]IRESS!$K$9:$P$214,6,FALSE)</f>
        <v>41415</v>
      </c>
      <c r="I46" s="69">
        <f>VLOOKUP($C46,'[1]IRM List'!$A$2:$M$44,9,FALSE)</f>
        <v>45920</v>
      </c>
      <c r="J46" s="56">
        <f t="shared" si="31"/>
        <v>0.03</v>
      </c>
      <c r="K46" s="57" t="str">
        <f t="shared" si="32"/>
        <v>Qtrly</v>
      </c>
      <c r="L46" s="69">
        <f>VLOOKUP($C46,'[1]IRM List'!$A$2:$M$44,12,FALSE)</f>
        <v>44266</v>
      </c>
      <c r="M46" s="69">
        <f>VLOOKUP($C46,'[1]IRM List'!$A$2:$M$44,13,FALSE)</f>
        <v>44277</v>
      </c>
      <c r="N46" s="70"/>
      <c r="O46" s="68"/>
      <c r="P46" s="80">
        <f>VLOOKUP($C46,'[1]IRM List'!$A$2:$H$44,5,FALSE)/1000000</f>
        <v>31.970580699999996</v>
      </c>
      <c r="Q46" s="80">
        <f>VLOOKUP($C46,'[1]IRM List'!$A$2:$H$44,6,FALSE)</f>
        <v>545258.57900000003</v>
      </c>
      <c r="R46" s="81">
        <f>VLOOKUP($C46,'[1]IRM List'!$A$2:$H$44,8,FALSE)</f>
        <v>3582</v>
      </c>
      <c r="S46" s="81">
        <f>VLOOKUP($C46,'[1]IRM List'!$A$2:$H$44,7,FALSE)</f>
        <v>29</v>
      </c>
      <c r="T46" s="56">
        <f t="shared" si="33"/>
        <v>2.7814183880723198E-3</v>
      </c>
      <c r="U46" s="73">
        <f t="shared" si="34"/>
        <v>1.7055010170647294E-2</v>
      </c>
      <c r="V46" s="45"/>
      <c r="W46" s="74">
        <f>VLOOKUP($C46,[1]IRESS!$A$9:$H$244,8,FALSE)/100</f>
        <v>150.69799999999998</v>
      </c>
      <c r="X46" s="74">
        <f>VLOOKUP($C46,[1]IRESS!$K$9:$AA$244,16,FALSE)/100</f>
        <v>158</v>
      </c>
      <c r="Y46" s="74">
        <f>VLOOKUP($C46,[1]IRESS!$K$9:$AA$244,17,FALSE)/100</f>
        <v>139.726</v>
      </c>
      <c r="Z46" s="62">
        <f t="shared" si="35"/>
        <v>-1.1957000000000001E-2</v>
      </c>
      <c r="AA46" s="68"/>
      <c r="AB46" s="75">
        <f>IFERROR(($W46-VLOOKUP($C46,[1]IRESS!$A$9:$AK$244,31,FALSE)/100)/(VLOOKUP($C46,[1]IRESS!$A$9:$AK$244,31,FALSE)/100),"n/a")</f>
        <v>-8.8005472388120072E-3</v>
      </c>
      <c r="AC46" s="76">
        <f>IFERROR(($W46-VLOOKUP($C46,[1]IRESS!$A$9:$AK$244,33,FALSE)/100)/(VLOOKUP($C46,[1]IRESS!$A$9:$AK$244,33,FALSE)/100),"n/a")</f>
        <v>1.1545328840499934E-2</v>
      </c>
      <c r="AD46" s="76">
        <f>IFERROR(($W46-VLOOKUP($C46,[1]IRESS!$A$9:$AK$244,35,FALSE)/100)/(VLOOKUP($C46,[1]IRESS!$A$9:$AK$244,35,FALSE)/100),"n/a")</f>
        <v>6.810594730985392E-2</v>
      </c>
      <c r="AE46" s="76">
        <f>IFERROR(($W46-VLOOKUP($C46,[1]IRESS!$A$9:$AK$244,37,FALSE)/100)/(VLOOKUP($C46,[1]IRESS!$A$9:$AK$244,37,FALSE)/100),"n/a")</f>
        <v>5.1846164584351005E-2</v>
      </c>
      <c r="AF46" s="25"/>
      <c r="AG46" s="25"/>
      <c r="AH46" s="25"/>
      <c r="AI46" s="25"/>
      <c r="AJ46" s="25"/>
      <c r="AK46" s="25"/>
      <c r="AL46" s="25"/>
      <c r="AM46" s="25"/>
      <c r="AN46" s="25"/>
      <c r="AO46" s="25"/>
      <c r="AP46" s="25"/>
      <c r="AQ46" s="25"/>
    </row>
    <row r="47" spans="1:43" s="26" customFormat="1" ht="13">
      <c r="A47" s="12"/>
      <c r="B47" s="12"/>
      <c r="C47" s="65" t="s">
        <v>60</v>
      </c>
      <c r="D47" s="77" t="str">
        <f>VLOOKUP($C47,'[1]IRM List'!$A$2:$H$44,3,FALSE)</f>
        <v>Australian Government Treasury Indexed Bonds</v>
      </c>
      <c r="E47" s="78" t="str">
        <f>VLOOKUP($C47,'[1]IRM List'!$A$2:$H$44,4,FALSE)</f>
        <v>Treas Indexed Bond Cpi+0.75% 21-11-27 Qly</v>
      </c>
      <c r="F47" s="79"/>
      <c r="G47" s="68"/>
      <c r="H47" s="69">
        <f>VLOOKUP(C47,[1]IRESS!$K$9:$P$214,6,FALSE)</f>
        <v>42979</v>
      </c>
      <c r="I47" s="69">
        <f>VLOOKUP($C47,'[1]IRM List'!$A$2:$M$44,9,FALSE)</f>
        <v>46712</v>
      </c>
      <c r="J47" s="56">
        <f t="shared" si="31"/>
        <v>7.4999999999999997E-3</v>
      </c>
      <c r="K47" s="57" t="str">
        <f t="shared" si="32"/>
        <v>Qtrly</v>
      </c>
      <c r="L47" s="69">
        <f>VLOOKUP($C47,'[1]IRM List'!$A$2:$M$44,12,FALSE)</f>
        <v>44328</v>
      </c>
      <c r="M47" s="69">
        <f>VLOOKUP($C47,'[1]IRM List'!$A$2:$M$44,13,FALSE)</f>
        <v>44337</v>
      </c>
      <c r="N47" s="70"/>
      <c r="O47" s="68"/>
      <c r="P47" s="80">
        <f>VLOOKUP($C47,'[1]IRM List'!$A$2:$H$44,5,FALSE)/1000000</f>
        <v>4.0988499999999997</v>
      </c>
      <c r="Q47" s="80">
        <f>VLOOKUP($C47,'[1]IRM List'!$A$2:$H$44,6,FALSE)</f>
        <v>760954.9</v>
      </c>
      <c r="R47" s="81">
        <f>VLOOKUP($C47,'[1]IRM List'!$A$2:$H$44,8,FALSE)</f>
        <v>6406</v>
      </c>
      <c r="S47" s="81">
        <f>VLOOKUP($C47,'[1]IRM List'!$A$2:$H$44,7,FALSE)</f>
        <v>3</v>
      </c>
      <c r="T47" s="56">
        <f t="shared" si="33"/>
        <v>5.3893767551116602E-3</v>
      </c>
      <c r="U47" s="73">
        <f t="shared" si="34"/>
        <v>0.18565082889103043</v>
      </c>
      <c r="V47" s="45"/>
      <c r="W47" s="74">
        <f>VLOOKUP($C47,[1]IRESS!$A$9:$H$244,8,FALSE)/100</f>
        <v>115.01</v>
      </c>
      <c r="X47" s="74">
        <f>VLOOKUP($C47,[1]IRESS!$K$9:$AA$244,16,FALSE)/100</f>
        <v>119.05</v>
      </c>
      <c r="Y47" s="74">
        <f>VLOOKUP($C47,[1]IRESS!$K$9:$AA$244,17,FALSE)/100</f>
        <v>107.21</v>
      </c>
      <c r="Z47" s="62">
        <f t="shared" si="35"/>
        <v>-6.045E-3</v>
      </c>
      <c r="AA47" s="68"/>
      <c r="AB47" s="75">
        <f>IFERROR(($W47-VLOOKUP($C47,[1]IRESS!$A$9:$AK$244,31,FALSE)/100)/(VLOOKUP($C47,[1]IRESS!$A$9:$AK$244,31,FALSE)/100),"n/a")</f>
        <v>-3.3935321293574065E-2</v>
      </c>
      <c r="AC47" s="76">
        <f>IFERROR(($W47-VLOOKUP($C47,[1]IRESS!$A$9:$AK$244,33,FALSE)/100)/(VLOOKUP($C47,[1]IRESS!$A$9:$AK$244,33,FALSE)/100),"n/a")</f>
        <v>3.1479820627802739E-2</v>
      </c>
      <c r="AD47" s="76">
        <f>IFERROR(($W47-VLOOKUP($C47,[1]IRESS!$A$9:$AK$244,35,FALSE)/100)/(VLOOKUP($C47,[1]IRESS!$A$9:$AK$244,35,FALSE)/100),"n/a")</f>
        <v>0.14620291010564082</v>
      </c>
      <c r="AE47" s="76" t="str">
        <f>IFERROR(($W47-VLOOKUP($C47,[1]IRESS!$A$9:$AK$244,37,FALSE)/100)/(VLOOKUP($C47,[1]IRESS!$A$9:$AK$244,37,FALSE)/100),"n/a")</f>
        <v>n/a</v>
      </c>
      <c r="AF47" s="25"/>
      <c r="AG47" s="25"/>
      <c r="AH47" s="25"/>
      <c r="AI47" s="25"/>
      <c r="AJ47" s="25"/>
      <c r="AK47" s="25"/>
      <c r="AL47" s="25"/>
      <c r="AM47" s="25"/>
      <c r="AN47" s="25"/>
      <c r="AO47" s="25"/>
      <c r="AP47" s="25"/>
      <c r="AQ47" s="25"/>
    </row>
    <row r="48" spans="1:43" s="26" customFormat="1" ht="13">
      <c r="A48" s="12"/>
      <c r="B48" s="12"/>
      <c r="C48" s="65" t="s">
        <v>61</v>
      </c>
      <c r="D48" s="77" t="str">
        <f>VLOOKUP($C48,'[1]IRM List'!$A$2:$H$44,3,FALSE)</f>
        <v>Australian Government Treasury Indexed Bonds</v>
      </c>
      <c r="E48" s="78" t="str">
        <f>VLOOKUP($C48,'[1]IRM List'!$A$2:$H$44,4,FALSE)</f>
        <v>Treas Indexed Bond Cpi+2.50% 20-09-30 Qly</v>
      </c>
      <c r="F48" s="79"/>
      <c r="G48" s="68"/>
      <c r="H48" s="69">
        <f>VLOOKUP(C48,[1]IRESS!$K$9:$P$214,6,FALSE)</f>
        <v>41415</v>
      </c>
      <c r="I48" s="69">
        <f>VLOOKUP($C48,'[1]IRM List'!$A$2:$M$44,9,FALSE)</f>
        <v>47746</v>
      </c>
      <c r="J48" s="56">
        <f t="shared" si="31"/>
        <v>2.5000000000000001E-2</v>
      </c>
      <c r="K48" s="57" t="str">
        <f t="shared" si="32"/>
        <v>Qtrly</v>
      </c>
      <c r="L48" s="69">
        <f>VLOOKUP($C48,'[1]IRM List'!$A$2:$M$44,12,FALSE)</f>
        <v>44266</v>
      </c>
      <c r="M48" s="69">
        <f>VLOOKUP($C48,'[1]IRM List'!$A$2:$M$44,13,FALSE)</f>
        <v>44277</v>
      </c>
      <c r="N48" s="70"/>
      <c r="O48" s="68"/>
      <c r="P48" s="80">
        <f>VLOOKUP($C48,'[1]IRM List'!$A$2:$H$44,5,FALSE)/1000000</f>
        <v>6.688810300000001</v>
      </c>
      <c r="Q48" s="80">
        <f>VLOOKUP($C48,'[1]IRM List'!$A$2:$H$44,6,FALSE)</f>
        <v>367963.58999999997</v>
      </c>
      <c r="R48" s="81">
        <f>VLOOKUP($C48,'[1]IRM List'!$A$2:$H$44,8,FALSE)</f>
        <v>2304</v>
      </c>
      <c r="S48" s="81">
        <f>VLOOKUP($C48,'[1]IRM List'!$A$2:$H$44,7,FALSE)</f>
        <v>17</v>
      </c>
      <c r="T48" s="56">
        <f t="shared" si="33"/>
        <v>6.8265788926965398E-3</v>
      </c>
      <c r="U48" s="73">
        <f t="shared" si="34"/>
        <v>5.5011814283326278E-2</v>
      </c>
      <c r="V48" s="45"/>
      <c r="W48" s="74">
        <f>VLOOKUP($C48,[1]IRESS!$A$9:$H$244,8,FALSE)/100</f>
        <v>153</v>
      </c>
      <c r="X48" s="74">
        <f>VLOOKUP($C48,[1]IRESS!$K$9:$AA$244,16,FALSE)/100</f>
        <v>163.89</v>
      </c>
      <c r="Y48" s="74">
        <f>VLOOKUP($C48,[1]IRESS!$K$9:$AA$244,17,FALSE)/100</f>
        <v>135</v>
      </c>
      <c r="Z48" s="62">
        <f t="shared" si="35"/>
        <v>-1.325E-3</v>
      </c>
      <c r="AA48" s="68"/>
      <c r="AB48" s="75">
        <f>IFERROR(($W48-VLOOKUP($C48,[1]IRESS!$A$9:$AK$244,31,FALSE)/100)/(VLOOKUP($C48,[1]IRESS!$A$9:$AK$244,31,FALSE)/100),"n/a")</f>
        <v>-5.2807528013372136E-2</v>
      </c>
      <c r="AC48" s="76">
        <f>IFERROR(($W48-VLOOKUP($C48,[1]IRESS!$A$9:$AK$244,33,FALSE)/100)/(VLOOKUP($C48,[1]IRESS!$A$9:$AK$244,33,FALSE)/100),"n/a")</f>
        <v>-4.3630453806725783E-2</v>
      </c>
      <c r="AD48" s="76">
        <f>IFERROR(($W48-VLOOKUP($C48,[1]IRESS!$A$9:$AK$244,35,FALSE)/100)/(VLOOKUP($C48,[1]IRESS!$A$9:$AK$244,35,FALSE)/100),"n/a")</f>
        <v>8.6879306670455278E-2</v>
      </c>
      <c r="AE48" s="76">
        <f>IFERROR(($W48-VLOOKUP($C48,[1]IRESS!$A$9:$AK$244,37,FALSE)/100)/(VLOOKUP($C48,[1]IRESS!$A$9:$AK$244,37,FALSE)/100),"n/a")</f>
        <v>0.10677083333333326</v>
      </c>
      <c r="AF48" s="25"/>
      <c r="AG48" s="25"/>
      <c r="AH48" s="25"/>
      <c r="AI48" s="25"/>
      <c r="AJ48" s="25"/>
      <c r="AK48" s="25"/>
      <c r="AL48" s="25"/>
      <c r="AM48" s="25"/>
      <c r="AN48" s="25"/>
      <c r="AO48" s="25"/>
      <c r="AP48" s="25"/>
      <c r="AQ48" s="25"/>
    </row>
    <row r="49" spans="1:43" s="26" customFormat="1" ht="13">
      <c r="A49" s="12"/>
      <c r="B49" s="12"/>
      <c r="C49" s="65" t="s">
        <v>62</v>
      </c>
      <c r="D49" s="77" t="str">
        <f>VLOOKUP($C49,'[1]IRM List'!$A$2:$H$44,3,FALSE)</f>
        <v>Australian Government Treasury Indexed Bonds</v>
      </c>
      <c r="E49" s="78" t="str">
        <f>VLOOKUP($C49,'[1]IRM List'!$A$2:$H$44,4,FALSE)</f>
        <v>Treas Indexed Bond Cpi+2.00% 21-08-35 Qly</v>
      </c>
      <c r="F49" s="79"/>
      <c r="G49" s="68"/>
      <c r="H49" s="69">
        <f>VLOOKUP(C49,[1]IRESS!$K$9:$P$214,6,FALSE)</f>
        <v>41548</v>
      </c>
      <c r="I49" s="69">
        <f>VLOOKUP($C49,'[1]IRM List'!$A$2:$M$44,9,FALSE)</f>
        <v>49542</v>
      </c>
      <c r="J49" s="56">
        <f t="shared" si="31"/>
        <v>0.02</v>
      </c>
      <c r="K49" s="57" t="str">
        <f t="shared" si="32"/>
        <v>Qtrly</v>
      </c>
      <c r="L49" s="69">
        <f>VLOOKUP($C49,'[1]IRM List'!$A$2:$M$44,12,FALSE)</f>
        <v>44328</v>
      </c>
      <c r="M49" s="69">
        <f>VLOOKUP($C49,'[1]IRM List'!$A$2:$M$44,13,FALSE)</f>
        <v>44337</v>
      </c>
      <c r="N49" s="70"/>
      <c r="O49" s="68"/>
      <c r="P49" s="80">
        <f>VLOOKUP($C49,'[1]IRM List'!$A$2:$H$44,5,FALSE)/1000000</f>
        <v>8.1213562499999998</v>
      </c>
      <c r="Q49" s="80">
        <f>VLOOKUP($C49,'[1]IRM List'!$A$2:$H$44,6,FALSE)</f>
        <v>149101.527</v>
      </c>
      <c r="R49" s="81">
        <f>VLOOKUP($C49,'[1]IRM List'!$A$2:$H$44,8,FALSE)</f>
        <v>982</v>
      </c>
      <c r="S49" s="81">
        <f>VLOOKUP($C49,'[1]IRM List'!$A$2:$H$44,7,FALSE)</f>
        <v>7</v>
      </c>
      <c r="T49" s="56">
        <f t="shared" si="33"/>
        <v>5.19642726293933E-3</v>
      </c>
      <c r="U49" s="73">
        <f t="shared" si="34"/>
        <v>1.8359190560074248E-2</v>
      </c>
      <c r="V49" s="45"/>
      <c r="W49" s="74">
        <f>VLOOKUP($C49,[1]IRESS!$A$9:$H$244,8,FALSE)/100</f>
        <v>142.44799999999998</v>
      </c>
      <c r="X49" s="74">
        <f>VLOOKUP($C49,[1]IRESS!$K$9:$AA$244,16,FALSE)/100</f>
        <v>158.42700000000002</v>
      </c>
      <c r="Y49" s="74">
        <f>VLOOKUP($C49,[1]IRESS!$K$9:$AA$244,17,FALSE)/100</f>
        <v>125.262</v>
      </c>
      <c r="Z49" s="62">
        <f t="shared" si="35"/>
        <v>2.4169999999999999E-3</v>
      </c>
      <c r="AA49" s="68"/>
      <c r="AB49" s="75">
        <f>IFERROR(($W49-VLOOKUP($C49,[1]IRESS!$A$9:$AK$244,31,FALSE)/100)/(VLOOKUP($C49,[1]IRESS!$A$9:$AK$244,31,FALSE)/100),"n/a")</f>
        <v>-8.1875076538340266E-2</v>
      </c>
      <c r="AC49" s="76">
        <f>IFERROR(($W49-VLOOKUP($C49,[1]IRESS!$A$9:$AK$244,33,FALSE)/100)/(VLOOKUP($C49,[1]IRESS!$A$9:$AK$244,33,FALSE)/100),"n/a")</f>
        <v>-3.7988019422852244E-2</v>
      </c>
      <c r="AD49" s="76">
        <f>IFERROR(($W49-VLOOKUP($C49,[1]IRESS!$A$9:$AK$244,35,FALSE)/100)/(VLOOKUP($C49,[1]IRESS!$A$9:$AK$244,35,FALSE)/100),"n/a")</f>
        <v>0.12480851534246117</v>
      </c>
      <c r="AE49" s="76">
        <f>IFERROR(($W49-VLOOKUP($C49,[1]IRESS!$A$9:$AK$244,37,FALSE)/100)/(VLOOKUP($C49,[1]IRESS!$A$9:$AK$244,37,FALSE)/100),"n/a")</f>
        <v>0.13140170288473743</v>
      </c>
      <c r="AF49" s="25"/>
      <c r="AG49" s="25"/>
      <c r="AH49" s="25"/>
      <c r="AI49" s="25"/>
      <c r="AJ49" s="25"/>
      <c r="AK49" s="25"/>
      <c r="AL49" s="25"/>
      <c r="AM49" s="25"/>
      <c r="AN49" s="25"/>
      <c r="AO49" s="25"/>
      <c r="AP49" s="25"/>
      <c r="AQ49" s="25"/>
    </row>
    <row r="50" spans="1:43" s="26" customFormat="1" ht="13">
      <c r="A50" s="12"/>
      <c r="B50" s="12"/>
      <c r="C50" s="65" t="s">
        <v>63</v>
      </c>
      <c r="D50" s="77" t="str">
        <f>VLOOKUP($C50,'[1]IRM List'!$A$2:$H$44,3,FALSE)</f>
        <v>Australian Government Treasury Indexed Bonds</v>
      </c>
      <c r="E50" s="78" t="str">
        <f>VLOOKUP($C50,'[1]IRM List'!$A$2:$H$44,4,FALSE)</f>
        <v>Treas Indexed Bond Cpi+1.25% 21-08-40 Qly</v>
      </c>
      <c r="F50" s="79"/>
      <c r="G50" s="68"/>
      <c r="H50" s="69">
        <f>VLOOKUP(C50,[1]IRESS!$K$9:$P$214,6,FALSE)</f>
        <v>42234</v>
      </c>
      <c r="I50" s="69">
        <f>VLOOKUP($C50,'[1]IRM List'!$A$2:$M$44,9,FALSE)</f>
        <v>51369</v>
      </c>
      <c r="J50" s="56">
        <f t="shared" si="31"/>
        <v>1.2500000000000001E-2</v>
      </c>
      <c r="K50" s="57" t="str">
        <f t="shared" si="32"/>
        <v>Qtrly</v>
      </c>
      <c r="L50" s="69">
        <f>VLOOKUP($C50,'[1]IRM List'!$A$2:$M$44,12,FALSE)</f>
        <v>44328</v>
      </c>
      <c r="M50" s="69">
        <f>VLOOKUP($C50,'[1]IRM List'!$A$2:$M$44,13,FALSE)</f>
        <v>44337</v>
      </c>
      <c r="N50" s="70"/>
      <c r="O50" s="68"/>
      <c r="P50" s="80">
        <f>VLOOKUP($C50,'[1]IRM List'!$A$2:$H$44,5,FALSE)/1000000</f>
        <v>3.4021518300000002</v>
      </c>
      <c r="Q50" s="80">
        <f>VLOOKUP($C50,'[1]IRM List'!$A$2:$H$44,6,FALSE)</f>
        <v>87137.451000000001</v>
      </c>
      <c r="R50" s="81">
        <f>VLOOKUP($C50,'[1]IRM List'!$A$2:$H$44,8,FALSE)</f>
        <v>665</v>
      </c>
      <c r="S50" s="81">
        <f>VLOOKUP($C50,'[1]IRM List'!$A$2:$H$44,7,FALSE)</f>
        <v>5</v>
      </c>
      <c r="T50" s="56">
        <f t="shared" si="33"/>
        <v>5.9201697362147301E-3</v>
      </c>
      <c r="U50" s="73">
        <f t="shared" si="34"/>
        <v>2.5612452163841257E-2</v>
      </c>
      <c r="V50" s="45"/>
      <c r="W50" s="74">
        <f>VLOOKUP($C50,[1]IRESS!$A$9:$H$244,8,FALSE)/100</f>
        <v>125.587</v>
      </c>
      <c r="X50" s="74">
        <f>VLOOKUP($C50,[1]IRESS!$K$9:$AA$244,16,FALSE)/100</f>
        <v>140.376</v>
      </c>
      <c r="Y50" s="74">
        <f>VLOOKUP($C50,[1]IRESS!$K$9:$AA$244,17,FALSE)/100</f>
        <v>104.759</v>
      </c>
      <c r="Z50" s="62">
        <f t="shared" si="35"/>
        <v>4.8249999999999994E-3</v>
      </c>
      <c r="AA50" s="68"/>
      <c r="AB50" s="75">
        <f>IFERROR(($W50-VLOOKUP($C50,[1]IRESS!$A$9:$AK$244,31,FALSE)/100)/(VLOOKUP($C50,[1]IRESS!$A$9:$AK$244,31,FALSE)/100),"n/a")</f>
        <v>-0.10454901960784312</v>
      </c>
      <c r="AC50" s="76">
        <f>IFERROR(($W50-VLOOKUP($C50,[1]IRESS!$A$9:$AK$244,33,FALSE)/100)/(VLOOKUP($C50,[1]IRESS!$A$9:$AK$244,33,FALSE)/100),"n/a")</f>
        <v>-7.0779043010513923E-2</v>
      </c>
      <c r="AD50" s="76">
        <f>IFERROR(($W50-VLOOKUP($C50,[1]IRESS!$A$9:$AK$244,35,FALSE)/100)/(VLOOKUP($C50,[1]IRESS!$A$9:$AK$244,35,FALSE)/100),"n/a")</f>
        <v>0.16287489467300006</v>
      </c>
      <c r="AE50" s="76">
        <f>IFERROR(($W50-VLOOKUP($C50,[1]IRESS!$A$9:$AK$244,37,FALSE)/100)/(VLOOKUP($C50,[1]IRESS!$A$9:$AK$244,37,FALSE)/100),"n/a")</f>
        <v>0.16965474848888426</v>
      </c>
      <c r="AF50" s="25"/>
      <c r="AG50" s="25"/>
      <c r="AH50" s="25"/>
      <c r="AI50" s="25"/>
      <c r="AJ50" s="25"/>
      <c r="AK50" s="25"/>
      <c r="AL50" s="25"/>
      <c r="AM50" s="25"/>
      <c r="AN50" s="25"/>
      <c r="AO50" s="25"/>
      <c r="AP50" s="25"/>
      <c r="AQ50" s="25"/>
    </row>
    <row r="51" spans="1:43" s="26" customFormat="1" ht="13">
      <c r="A51" s="12"/>
      <c r="B51" s="12"/>
      <c r="C51" s="65" t="s">
        <v>64</v>
      </c>
      <c r="D51" s="77" t="str">
        <f>VLOOKUP($C51,'[1]IRM List'!$A$2:$H$44,3,FALSE)</f>
        <v>Australian Government Treasury Indexed Bonds</v>
      </c>
      <c r="E51" s="78" t="str">
        <f>VLOOKUP($C51,'[1]IRM List'!$A$2:$H$44,4,FALSE)</f>
        <v>Treas Indexed Bond Cpi+1.00% 21-02-50 Qly</v>
      </c>
      <c r="F51" s="79"/>
      <c r="G51" s="68"/>
      <c r="H51" s="69">
        <f>VLOOKUP(C51,[1]IRESS!$K$9:$P$214,6,FALSE)</f>
        <v>43369</v>
      </c>
      <c r="I51" s="69">
        <f>VLOOKUP($C51,'[1]IRM List'!$A$2:$M$44,9,FALSE)</f>
        <v>54840</v>
      </c>
      <c r="J51" s="56">
        <f t="shared" si="31"/>
        <v>0.01</v>
      </c>
      <c r="K51" s="57" t="str">
        <f t="shared" si="32"/>
        <v>Qtrly</v>
      </c>
      <c r="L51" s="69">
        <f>VLOOKUP($C51,'[1]IRM List'!$A$2:$M$44,12,FALSE)</f>
        <v>44328</v>
      </c>
      <c r="M51" s="69">
        <f>VLOOKUP($C51,'[1]IRM List'!$A$2:$M$44,13,FALSE)</f>
        <v>44337</v>
      </c>
      <c r="N51" s="70"/>
      <c r="O51" s="68"/>
      <c r="P51" s="80">
        <f>VLOOKUP($C51,'[1]IRM List'!$A$2:$H$44,5,FALSE)/1000000</f>
        <v>5.1752782000000002</v>
      </c>
      <c r="Q51" s="80">
        <f>VLOOKUP($C51,'[1]IRM List'!$A$2:$H$44,6,FALSE)</f>
        <v>344536.99699999997</v>
      </c>
      <c r="R51" s="81">
        <f>VLOOKUP($C51,'[1]IRM List'!$A$2:$H$44,8,FALSE)</f>
        <v>2884</v>
      </c>
      <c r="S51" s="81">
        <f>VLOOKUP($C51,'[1]IRM List'!$A$2:$H$44,7,FALSE)</f>
        <v>9</v>
      </c>
      <c r="T51" s="56" t="str">
        <f t="shared" si="33"/>
        <v>n/a</v>
      </c>
      <c r="U51" s="73">
        <f t="shared" si="34"/>
        <v>6.6573618593102873E-2</v>
      </c>
      <c r="V51" s="45"/>
      <c r="W51" s="74">
        <f>VLOOKUP($C51,[1]IRESS!$A$9:$H$244,8,FALSE)/100</f>
        <v>112.262</v>
      </c>
      <c r="X51" s="74">
        <f>VLOOKUP($C51,[1]IRESS!$K$9:$AA$244,16,FALSE)/100</f>
        <v>139.99</v>
      </c>
      <c r="Y51" s="74">
        <f>VLOOKUP($C51,[1]IRESS!$K$9:$AA$244,17,FALSE)/100</f>
        <v>90.734999999999999</v>
      </c>
      <c r="Z51" s="62">
        <f t="shared" si="35"/>
        <v>6.7420000000000006E-3</v>
      </c>
      <c r="AA51" s="68"/>
      <c r="AB51" s="75">
        <f>IFERROR(($W51-VLOOKUP($C51,[1]IRESS!$A$9:$AK$244,31,FALSE)/100)/(VLOOKUP($C51,[1]IRESS!$A$9:$AK$244,31,FALSE)/100),"n/a")</f>
        <v>-0.12946850912700258</v>
      </c>
      <c r="AC51" s="76">
        <f>IFERROR(($W51-VLOOKUP($C51,[1]IRESS!$A$9:$AK$244,33,FALSE)/100)/(VLOOKUP($C51,[1]IRESS!$A$9:$AK$244,33,FALSE)/100),"n/a")</f>
        <v>-6.2177853890814906E-2</v>
      </c>
      <c r="AD51" s="76" t="str">
        <f>IFERROR(($W51-VLOOKUP($C51,[1]IRESS!$A$9:$AK$244,35,FALSE)/100)/(VLOOKUP($C51,[1]IRESS!$A$9:$AK$244,35,FALSE)/100),"n/a")</f>
        <v>n/a</v>
      </c>
      <c r="AE51" s="76" t="str">
        <f>IFERROR(($W51-VLOOKUP($C51,[1]IRESS!$A$9:$AK$244,37,FALSE)/100)/(VLOOKUP($C51,[1]IRESS!$A$9:$AK$244,37,FALSE)/100),"n/a")</f>
        <v>n/a</v>
      </c>
      <c r="AF51" s="25"/>
      <c r="AG51" s="25"/>
      <c r="AH51" s="25"/>
      <c r="AI51" s="25"/>
      <c r="AJ51" s="25"/>
      <c r="AK51" s="25"/>
      <c r="AL51" s="25"/>
      <c r="AM51" s="25"/>
      <c r="AN51" s="25"/>
      <c r="AO51" s="25"/>
      <c r="AP51" s="25"/>
      <c r="AQ51" s="25"/>
    </row>
    <row r="52" spans="1:43" s="26" customFormat="1" ht="13">
      <c r="A52" s="12"/>
      <c r="B52" s="12"/>
      <c r="C52" s="85" t="s">
        <v>65</v>
      </c>
      <c r="D52" s="86"/>
      <c r="E52" s="86"/>
      <c r="F52" s="86"/>
      <c r="G52" s="16"/>
      <c r="H52" s="87"/>
      <c r="I52" s="88"/>
      <c r="J52" s="89"/>
      <c r="K52" s="90"/>
      <c r="L52" s="88"/>
      <c r="M52" s="88"/>
      <c r="N52" s="43"/>
      <c r="O52" s="16"/>
      <c r="P52" s="91"/>
      <c r="Q52" s="91"/>
      <c r="R52" s="91"/>
      <c r="S52" s="91"/>
      <c r="T52" s="89"/>
      <c r="U52" s="91"/>
      <c r="V52" s="45"/>
      <c r="W52" s="92"/>
      <c r="X52" s="93"/>
      <c r="Y52" s="93"/>
      <c r="Z52" s="94"/>
      <c r="AA52" s="68"/>
      <c r="AB52" s="95"/>
      <c r="AC52" s="95"/>
      <c r="AD52" s="95"/>
      <c r="AE52" s="18"/>
      <c r="AF52" s="25"/>
      <c r="AG52" s="25"/>
      <c r="AH52" s="25"/>
      <c r="AI52" s="25"/>
      <c r="AJ52" s="25"/>
      <c r="AK52" s="25"/>
      <c r="AL52" s="25"/>
      <c r="AM52" s="25"/>
      <c r="AN52" s="25"/>
      <c r="AO52" s="25"/>
      <c r="AP52" s="25"/>
      <c r="AQ52" s="25"/>
    </row>
    <row r="53" spans="1:43" s="26" customFormat="1" ht="13">
      <c r="A53" s="12"/>
      <c r="B53" s="12"/>
      <c r="C53" s="65" t="s">
        <v>66</v>
      </c>
      <c r="D53" s="77" t="str">
        <f>VLOOKUP($C53,'[1]IRM List'!$A$2:$H$44,3,FALSE)</f>
        <v>Mercantile Investment Company Ltd</v>
      </c>
      <c r="E53" s="78" t="str">
        <f>VLOOKUP($C53,'[1]IRM List'!$A$2:$H$44,4,FALSE)</f>
        <v>Bond 8.00% 10-07-21 Semi Sub</v>
      </c>
      <c r="F53" s="79"/>
      <c r="G53" s="68"/>
      <c r="H53" s="69">
        <f>VLOOKUP(C53,[1]IRESS!$K$9:$P$214,6,FALSE)</f>
        <v>42551</v>
      </c>
      <c r="I53" s="69">
        <f>VLOOKUP($C53,'[1]IRM List'!$A$2:$M$44,9,FALSE)</f>
        <v>44387</v>
      </c>
      <c r="J53" s="56">
        <f>VLOOKUP(C53,Data_Bloomberg_YB,4,FALSE)</f>
        <v>0.08</v>
      </c>
      <c r="K53" s="57" t="str">
        <f>VLOOKUP(C53,Data_Bloomberg_YB,5,FALSE)</f>
        <v>S/A</v>
      </c>
      <c r="L53" s="69" t="str">
        <f>VLOOKUP($C53,'[1]IRM List'!$A$2:$M$44,12,FALSE)</f>
        <v/>
      </c>
      <c r="M53" s="69" t="str">
        <f>VLOOKUP($C53,'[1]IRM List'!$A$2:$M$44,13,FALSE)</f>
        <v/>
      </c>
      <c r="N53" s="70"/>
      <c r="O53" s="68"/>
      <c r="P53" s="80">
        <f>VLOOKUP($C53,'[1]IRM List'!$A$2:$H$44,5,FALSE)/1000000</f>
        <v>22.754874000000001</v>
      </c>
      <c r="Q53" s="80">
        <f>VLOOKUP($C53,'[1]IRM List'!$A$2:$H$44,6,FALSE)</f>
        <v>72027</v>
      </c>
      <c r="R53" s="81">
        <f>VLOOKUP($C53,'[1]IRM List'!$A$2:$H$44,8,FALSE)</f>
        <v>706</v>
      </c>
      <c r="S53" s="81">
        <f>VLOOKUP($C53,'[1]IRM List'!$A$2:$H$44,7,FALSE)</f>
        <v>6</v>
      </c>
      <c r="T53" s="56">
        <f>_xlfn.IFNA(VLOOKUP(C53,Data_Depth_Bond,6,FALSE)/100,"n/a")</f>
        <v>4.9454919916461599E-3</v>
      </c>
      <c r="U53" s="73">
        <f>+Q53/(P53*1000000)</f>
        <v>3.1653438291945717E-3</v>
      </c>
      <c r="V53" s="45"/>
      <c r="W53" s="74">
        <f>VLOOKUP($C53,[1]IRESS!$A$9:$F$244,6,FALSE)/100</f>
        <v>102</v>
      </c>
      <c r="X53" s="74">
        <f>VLOOKUP($C53,[1]IRESS!$K$9:$AA$244,16,FALSE)/100</f>
        <v>106</v>
      </c>
      <c r="Y53" s="74">
        <f>VLOOKUP($C53,[1]IRESS!$K$9:$AA$244,17,FALSE)/100</f>
        <v>90</v>
      </c>
      <c r="Z53" s="62">
        <f>VLOOKUP(C53,Data_Bloomberg_YB,3,FALSE)</f>
        <v>5.9074000000000002E-2</v>
      </c>
      <c r="AA53" s="16"/>
      <c r="AB53" s="75">
        <f>IFERROR(($W53-VLOOKUP($C53,[1]IRESS!$A$9:$AK$244,31,FALSE)/100)/(VLOOKUP($C53,[1]IRESS!$A$9:$AK$244,31,FALSE)/100),"n/a")</f>
        <v>-6.6225165562914566E-3</v>
      </c>
      <c r="AC53" s="76">
        <f>IFERROR(($W53-VLOOKUP($C53,[1]IRESS!$A$9:$AK$244,33,FALSE)/100)/(VLOOKUP($C53,[1]IRESS!$A$9:$AK$244,33,FALSE)/100),"n/a")</f>
        <v>-2.2988505747126489E-2</v>
      </c>
      <c r="AD53" s="76">
        <f>IFERROR(($W53-VLOOKUP($C53,[1]IRESS!$A$9:$AK$244,35,FALSE)/100)/(VLOOKUP($C53,[1]IRESS!$A$9:$AK$244,35,FALSE)/100),"n/a")</f>
        <v>-4.8780487804878049E-3</v>
      </c>
      <c r="AE53" s="76" t="str">
        <f>IFERROR(($W53-VLOOKUP($C53,[1]IRESS!$A$9:$AK$244,37,FALSE)/100)/(VLOOKUP($C53,[1]IRESS!$A$9:$AK$244,37,FALSE)/100),"n/a")</f>
        <v>n/a</v>
      </c>
      <c r="AF53" s="25"/>
      <c r="AG53" s="25"/>
      <c r="AH53" s="25"/>
      <c r="AI53" s="25"/>
      <c r="AJ53" s="25"/>
      <c r="AK53" s="25"/>
      <c r="AL53" s="25"/>
      <c r="AM53" s="25"/>
      <c r="AN53" s="25"/>
      <c r="AO53" s="25"/>
      <c r="AP53" s="25"/>
      <c r="AQ53" s="25"/>
    </row>
    <row r="54" spans="1:43" s="26" customFormat="1" ht="13">
      <c r="A54" s="12"/>
      <c r="B54" s="12"/>
      <c r="C54" s="65" t="s">
        <v>67</v>
      </c>
      <c r="D54" s="77" t="str">
        <f>VLOOKUP($C54,'[1]IRM List'!$A$2:$H$44,3,FALSE)</f>
        <v>Peet Limited</v>
      </c>
      <c r="E54" s="78" t="str">
        <f>VLOOKUP($C54,'[1]IRM List'!$A$2:$H$44,4,FALSE)</f>
        <v>Simple Bond 7.50% Semi 07-06-21</v>
      </c>
      <c r="F54" s="79"/>
      <c r="G54" s="68"/>
      <c r="H54" s="69">
        <f>VLOOKUP(C54,[1]IRESS!$K$9:$P$214,6,FALSE)</f>
        <v>42529</v>
      </c>
      <c r="I54" s="69">
        <f>VLOOKUP($C54,'[1]IRM List'!$A$2:$M$44,9,FALSE)</f>
        <v>44354</v>
      </c>
      <c r="J54" s="56">
        <f>VLOOKUP(C54,Data_Bloomberg_YB,4,FALSE)</f>
        <v>7.4999999999999997E-2</v>
      </c>
      <c r="K54" s="57" t="str">
        <f>VLOOKUP(C54,Data_Bloomberg_YB,5,FALSE)</f>
        <v>S/A</v>
      </c>
      <c r="L54" s="69" t="str">
        <f>VLOOKUP($C54,'[1]IRM List'!$A$2:$M$44,12,FALSE)</f>
        <v/>
      </c>
      <c r="M54" s="69" t="str">
        <f>VLOOKUP($C54,'[1]IRM List'!$A$2:$M$44,13,FALSE)</f>
        <v/>
      </c>
      <c r="N54" s="70"/>
      <c r="O54" s="68"/>
      <c r="P54" s="80">
        <f>VLOOKUP($C54,'[1]IRM List'!$A$2:$H$44,5,FALSE)/1000000</f>
        <v>101.8</v>
      </c>
      <c r="Q54" s="80">
        <f>VLOOKUP($C54,'[1]IRM List'!$A$2:$H$44,6,FALSE)</f>
        <v>1054441.8999999999</v>
      </c>
      <c r="R54" s="81">
        <f>VLOOKUP($C54,'[1]IRM List'!$A$2:$H$44,8,FALSE)</f>
        <v>10332</v>
      </c>
      <c r="S54" s="81">
        <f>VLOOKUP($C54,'[1]IRM List'!$A$2:$H$44,7,FALSE)</f>
        <v>46</v>
      </c>
      <c r="T54" s="56">
        <f>_xlfn.IFNA(VLOOKUP(C54,Data_Depth_Bond,6,FALSE)/100,"n/a")</f>
        <v>6.2292482437397902E-3</v>
      </c>
      <c r="U54" s="73">
        <f>+Q54/(P54*1000000)</f>
        <v>1.0357975442043222E-2</v>
      </c>
      <c r="V54" s="45"/>
      <c r="W54" s="74">
        <f>VLOOKUP($C54,[1]IRESS!$A$9:$F$244,6,FALSE)/100</f>
        <v>101.8</v>
      </c>
      <c r="X54" s="74">
        <f>VLOOKUP($C54,[1]IRESS!$K$9:$AA$244,16,FALSE)/100</f>
        <v>104.35</v>
      </c>
      <c r="Y54" s="74">
        <f>VLOOKUP($C54,[1]IRESS!$K$9:$AA$244,17,FALSE)/100</f>
        <v>88</v>
      </c>
      <c r="Z54" s="62">
        <f>VLOOKUP(C54,Data_Bloomberg_YB,3,FALSE)</f>
        <v>5.5756E-2</v>
      </c>
      <c r="AA54" s="68"/>
      <c r="AB54" s="75">
        <f>IFERROR(($W54-VLOOKUP($C54,[1]IRESS!$A$9:$AK$244,31,FALSE)/100)/(VLOOKUP($C54,[1]IRESS!$A$9:$AK$244,31,FALSE)/100),"n/a")</f>
        <v>-6.8292682926829546E-3</v>
      </c>
      <c r="AC54" s="76">
        <f>IFERROR(($W54-VLOOKUP($C54,[1]IRESS!$A$9:$AK$244,33,FALSE)/100)/(VLOOKUP($C54,[1]IRESS!$A$9:$AK$244,33,FALSE)/100),"n/a")</f>
        <v>-2.1624219125420473E-2</v>
      </c>
      <c r="AD54" s="76">
        <f>IFERROR(($W54-VLOOKUP($C54,[1]IRESS!$A$9:$AK$244,35,FALSE)/100)/(VLOOKUP($C54,[1]IRESS!$A$9:$AK$244,35,FALSE)/100),"n/a")</f>
        <v>-3.0476190476190504E-2</v>
      </c>
      <c r="AE54" s="76" t="str">
        <f>IFERROR(($W54-VLOOKUP($C54,[1]IRESS!$A$9:$AK$244,37,FALSE)/100)/(VLOOKUP($C54,[1]IRESS!$A$9:$AK$244,37,FALSE)/100),"n/a")</f>
        <v>n/a</v>
      </c>
      <c r="AF54" s="25"/>
      <c r="AG54" s="25"/>
      <c r="AH54" s="25"/>
      <c r="AI54" s="25"/>
      <c r="AJ54" s="25"/>
      <c r="AK54" s="25"/>
      <c r="AL54" s="25"/>
      <c r="AM54" s="25"/>
      <c r="AN54" s="25"/>
      <c r="AO54" s="25"/>
      <c r="AP54" s="25"/>
      <c r="AQ54" s="25"/>
    </row>
    <row r="55" spans="1:43" s="26" customFormat="1" ht="13">
      <c r="A55" s="12"/>
      <c r="B55" s="12"/>
      <c r="C55" s="65" t="s">
        <v>68</v>
      </c>
      <c r="D55" s="77" t="str">
        <f>VLOOKUP($C55,'[1]IRM List'!$A$2:$H$44,3,FALSE)</f>
        <v>US Masters Residential Property Fund</v>
      </c>
      <c r="E55" s="78" t="str">
        <f>VLOOKUP($C55,'[1]IRM List'!$A$2:$H$44,4,FALSE)</f>
        <v>Bond 7.75% 24-12-21 Qly Red T-12-19</v>
      </c>
      <c r="F55" s="79"/>
      <c r="G55" s="68"/>
      <c r="H55" s="69">
        <f>VLOOKUP(C55,[1]IRESS!$K$9:$P$214,6,FALSE)</f>
        <v>42789</v>
      </c>
      <c r="I55" s="69">
        <f>VLOOKUP($C55,'[1]IRM List'!$A$2:$M$44,9,FALSE)</f>
        <v>44554</v>
      </c>
      <c r="J55" s="56">
        <f>VLOOKUP(C55,Data_Bloomberg_YB,4,FALSE)</f>
        <v>7.7499999999999999E-2</v>
      </c>
      <c r="K55" s="57" t="str">
        <f>VLOOKUP(C55,Data_Bloomberg_YB,5,FALSE)</f>
        <v>Qtrly</v>
      </c>
      <c r="L55" s="69">
        <f>VLOOKUP($C55,'[1]IRM List'!$A$2:$M$44,12,FALSE)</f>
        <v>44277</v>
      </c>
      <c r="M55" s="69">
        <f>VLOOKUP($C55,'[1]IRM List'!$A$2:$M$44,13,FALSE)</f>
        <v>44286</v>
      </c>
      <c r="N55" s="70"/>
      <c r="O55" s="68"/>
      <c r="P55" s="80">
        <f>VLOOKUP($C55,'[1]IRM List'!$A$2:$H$44,5,FALSE)/1000000</f>
        <v>17.641749999999998</v>
      </c>
      <c r="Q55" s="80">
        <f>VLOOKUP($C55,'[1]IRM List'!$A$2:$H$44,6,FALSE)</f>
        <v>192459.76900000003</v>
      </c>
      <c r="R55" s="81">
        <f>VLOOKUP($C55,'[1]IRM List'!$A$2:$H$44,8,FALSE)</f>
        <v>19049</v>
      </c>
      <c r="S55" s="81">
        <f>VLOOKUP($C55,'[1]IRM List'!$A$2:$H$44,7,FALSE)</f>
        <v>42</v>
      </c>
      <c r="T55" s="56">
        <f>_xlfn.IFNA(VLOOKUP(C55,Data_Depth_Bond,6,FALSE)/100,"n/a")</f>
        <v>6.0290639457382502E-3</v>
      </c>
      <c r="U55" s="73">
        <f>+Q55/(P55*1000000)</f>
        <v>1.0909335468420085E-2</v>
      </c>
      <c r="V55" s="45"/>
      <c r="W55" s="74">
        <f>VLOOKUP($C55,[1]IRESS!$A$9:$F$244,6,FALSE)/100</f>
        <v>10.081</v>
      </c>
      <c r="X55" s="74">
        <f>VLOOKUP($C55,[1]IRESS!$K$9:$AA$244,16,FALSE)/100</f>
        <v>99.12</v>
      </c>
      <c r="Y55" s="74">
        <f>VLOOKUP($C55,[1]IRESS!$K$9:$AA$244,17,FALSE)/100</f>
        <v>9.6219999999999999</v>
      </c>
      <c r="Z55" s="96" t="s">
        <v>69</v>
      </c>
      <c r="AA55" s="68"/>
      <c r="AB55" s="75">
        <f>IFERROR(($W55-VLOOKUP($C55,[1]IRESS!$A$9:$AK$244,31,FALSE)/100)/(VLOOKUP($C55,[1]IRESS!$A$9:$AK$244,31,FALSE)/100),"n/a")</f>
        <v>-1.9800019800021136E-3</v>
      </c>
      <c r="AC55" s="76">
        <f>IFERROR(($W55-VLOOKUP($C55,[1]IRESS!$A$9:$AK$244,33,FALSE)/100)/(VLOOKUP($C55,[1]IRESS!$A$9:$AK$244,33,FALSE)/100),"n/a")</f>
        <v>-0.89878514056224901</v>
      </c>
      <c r="AD55" s="76">
        <f>IFERROR(($W55-VLOOKUP($C55,[1]IRESS!$A$9:$AK$244,35,FALSE)/100)/(VLOOKUP($C55,[1]IRESS!$A$9:$AK$244,35,FALSE)/100),"n/a")</f>
        <v>-0.90087512291052108</v>
      </c>
      <c r="AE55" s="76" t="str">
        <f>IFERROR(($W55-VLOOKUP($C55,[1]IRESS!$A$9:$AK$244,37,FALSE)/100)/(VLOOKUP($C55,[1]IRESS!$A$9:$AK$244,37,FALSE)/100),"n/a")</f>
        <v>n/a</v>
      </c>
      <c r="AF55" s="25"/>
      <c r="AG55" s="25"/>
      <c r="AH55" s="25"/>
      <c r="AI55" s="25"/>
      <c r="AJ55" s="25"/>
      <c r="AK55" s="25"/>
      <c r="AL55" s="25"/>
      <c r="AM55" s="25"/>
      <c r="AN55" s="25"/>
      <c r="AO55" s="25"/>
      <c r="AP55" s="25"/>
      <c r="AQ55" s="25"/>
    </row>
    <row r="56" spans="1:43" s="26" customFormat="1" ht="13">
      <c r="A56" s="12"/>
      <c r="B56" s="12"/>
      <c r="C56" s="97" t="s">
        <v>70</v>
      </c>
      <c r="D56" s="98"/>
      <c r="E56" s="98"/>
      <c r="F56" s="98"/>
      <c r="G56" s="16"/>
      <c r="H56" s="99"/>
      <c r="I56" s="100"/>
      <c r="J56" s="101"/>
      <c r="K56" s="102"/>
      <c r="L56" s="100"/>
      <c r="M56" s="100"/>
      <c r="N56" s="43"/>
      <c r="O56" s="16"/>
      <c r="P56" s="103"/>
      <c r="Q56" s="103"/>
      <c r="R56" s="103"/>
      <c r="S56" s="103"/>
      <c r="T56" s="101"/>
      <c r="U56" s="103"/>
      <c r="V56" s="45"/>
      <c r="W56" s="104"/>
      <c r="X56" s="105"/>
      <c r="Y56" s="105"/>
      <c r="Z56" s="106"/>
      <c r="AA56" s="68"/>
      <c r="AB56" s="107"/>
      <c r="AC56" s="107"/>
      <c r="AD56" s="107"/>
      <c r="AE56" s="108"/>
      <c r="AF56" s="25"/>
      <c r="AG56" s="25"/>
      <c r="AH56" s="25"/>
      <c r="AI56" s="25"/>
      <c r="AJ56" s="25"/>
      <c r="AK56" s="25"/>
      <c r="AL56" s="25"/>
      <c r="AM56" s="25"/>
      <c r="AN56" s="25"/>
      <c r="AO56" s="25"/>
      <c r="AP56" s="25"/>
      <c r="AQ56" s="25"/>
    </row>
    <row r="57" spans="1:43" s="26" customFormat="1" ht="13">
      <c r="A57" s="12"/>
      <c r="B57" s="12"/>
      <c r="C57" s="65" t="s">
        <v>71</v>
      </c>
      <c r="D57" s="77" t="str">
        <f>VLOOKUP($C57,'[1]IRM List'!$A$2:$H$44,3,FALSE)</f>
        <v>Australian Unity Limited</v>
      </c>
      <c r="E57" s="78" t="str">
        <f>VLOOKUP($C57,'[1]IRM List'!$A$2:$H$44,4,FALSE)</f>
        <v>Simple Bond 3-Bbsw+2.00% 15-12-24</v>
      </c>
      <c r="F57" s="79"/>
      <c r="G57" s="68"/>
      <c r="H57" s="69">
        <f>VLOOKUP(C57,[1]IRESS!$K$9:$P$214,6,FALSE)</f>
        <v>43756</v>
      </c>
      <c r="I57" s="69">
        <f>VLOOKUP($C57,'[1]IRM List'!$A$2:$M$44,9,FALSE)</f>
        <v>45641</v>
      </c>
      <c r="J57" s="56">
        <f>VLOOKUP(C57,Data_Bloomberg_YB,4,FALSE)</f>
        <v>2.0100000000000003E-2</v>
      </c>
      <c r="K57" s="57" t="str">
        <f>VLOOKUP(C57,Data_Bloomberg_YB,5,FALSE)</f>
        <v>Qtrly</v>
      </c>
      <c r="L57" s="69">
        <f>VLOOKUP($C57,'[1]IRM List'!$A$2:$M$44,12,FALSE)</f>
        <v>44287</v>
      </c>
      <c r="M57" s="69">
        <f>VLOOKUP($C57,'[1]IRM List'!$A$2:$M$44,13,FALSE)</f>
        <v>44300</v>
      </c>
      <c r="N57" s="70"/>
      <c r="O57" s="68"/>
      <c r="P57" s="80">
        <f>VLOOKUP($C57,'[1]IRM List'!$A$2:$H$44,5,FALSE)/1000000</f>
        <v>113.2364024</v>
      </c>
      <c r="Q57" s="80">
        <f>VLOOKUP($C57,'[1]IRM List'!$A$2:$H$44,6,FALSE)</f>
        <v>1469663.3800000001</v>
      </c>
      <c r="R57" s="81">
        <f>VLOOKUP($C57,'[1]IRM List'!$A$2:$H$44,8,FALSE)</f>
        <v>14882</v>
      </c>
      <c r="S57" s="81">
        <f>VLOOKUP($C57,'[1]IRM List'!$A$2:$H$44,7,FALSE)</f>
        <v>45</v>
      </c>
      <c r="T57" s="56">
        <f>_xlfn.IFNA(VLOOKUP(C57,Data_Depth_Bond,6,FALSE)/100,"n/a")</f>
        <v>1.1188665058580101E-2</v>
      </c>
      <c r="U57" s="73">
        <f t="shared" ref="U57:U59" si="36">+Q57/(P57*1000000)</f>
        <v>1.2978718405486893E-2</v>
      </c>
      <c r="V57" s="45"/>
      <c r="W57" s="74">
        <f>VLOOKUP($C57,[1]IRESS!$A$9:$F$244,6,FALSE)/100</f>
        <v>98.45</v>
      </c>
      <c r="X57" s="74">
        <f>VLOOKUP($C57,[1]IRESS!$K$9:$AA$244,16,FALSE)/100</f>
        <v>100.999</v>
      </c>
      <c r="Y57" s="74">
        <f>VLOOKUP($C57,[1]IRESS!$K$9:$AA$244,17,FALSE)/100</f>
        <v>80</v>
      </c>
      <c r="Z57" s="62">
        <f>VLOOKUP(C57,Data_Bloomberg_YB,3,FALSE)</f>
        <v>3.0262999999999998E-2</v>
      </c>
      <c r="AA57" s="68"/>
      <c r="AB57" s="75">
        <f>IFERROR(($W57-VLOOKUP($C57,[1]IRESS!$A$9:$AK$244,31,FALSE)/100)/(VLOOKUP($C57,[1]IRESS!$A$9:$AK$244,31,FALSE)/100),"n/a")</f>
        <v>9.2260379292671019E-3</v>
      </c>
      <c r="AC57" s="76">
        <f>IFERROR(($W57-VLOOKUP($C57,[1]IRESS!$A$9:$AK$244,33,FALSE)/100)/(VLOOKUP($C57,[1]IRESS!$A$9:$AK$244,33,FALSE)/100),"n/a")</f>
        <v>-3.0049261083743815E-2</v>
      </c>
      <c r="AD57" s="76" t="str">
        <f>IFERROR(($W57-VLOOKUP($C57,[1]IRESS!$A$9:$AK$244,35,FALSE)/100)/(VLOOKUP($C57,[1]IRESS!$A$9:$AK$244,35,FALSE)/100),"n/a")</f>
        <v>n/a</v>
      </c>
      <c r="AE57" s="76" t="str">
        <f>IFERROR(($W57-VLOOKUP($C57,[1]IRESS!$A$9:$AK$244,37,FALSE)/100)/(VLOOKUP($C57,[1]IRESS!$A$9:$AK$244,37,FALSE)/100),"n/a")</f>
        <v>n/a</v>
      </c>
      <c r="AF57" s="25"/>
      <c r="AG57" s="25"/>
      <c r="AH57" s="25"/>
      <c r="AI57" s="25"/>
      <c r="AJ57" s="25"/>
      <c r="AK57" s="25"/>
      <c r="AL57" s="25"/>
      <c r="AM57" s="25"/>
      <c r="AN57" s="25"/>
      <c r="AO57" s="25"/>
      <c r="AP57" s="25"/>
      <c r="AQ57" s="25"/>
    </row>
    <row r="58" spans="1:43" s="26" customFormat="1" ht="13">
      <c r="A58" s="12"/>
      <c r="B58" s="12"/>
      <c r="C58" s="65" t="s">
        <v>72</v>
      </c>
      <c r="D58" s="77" t="str">
        <f>VLOOKUP($C58,'[1]IRM List'!$A$2:$H$44,3,FALSE)</f>
        <v>Australian Unity Limited</v>
      </c>
      <c r="E58" s="78" t="str">
        <f>VLOOKUP($C58,'[1]IRM List'!$A$2:$H$44,4,FALSE)</f>
        <v>Simple Bond 3-Bbsw+2.15% 15-12-26</v>
      </c>
      <c r="F58" s="79"/>
      <c r="G58" s="68"/>
      <c r="H58" s="69">
        <f>VLOOKUP(C58,[1]IRESS!$K$9:$P$214,6,FALSE)</f>
        <v>43756</v>
      </c>
      <c r="I58" s="69">
        <f>VLOOKUP($C58,'[1]IRM List'!$A$2:$M$44,9,FALSE)</f>
        <v>46371</v>
      </c>
      <c r="J58" s="56">
        <f>VLOOKUP(C58,Data_Bloomberg_YB,4,FALSE)</f>
        <v>2.1600000000000001E-2</v>
      </c>
      <c r="K58" s="57" t="str">
        <f>VLOOKUP(C58,Data_Bloomberg_YB,5,FALSE)</f>
        <v>Qtrly</v>
      </c>
      <c r="L58" s="69">
        <f>VLOOKUP($C58,'[1]IRM List'!$A$2:$M$44,12,FALSE)</f>
        <v>44287</v>
      </c>
      <c r="M58" s="69">
        <f>VLOOKUP($C58,'[1]IRM List'!$A$2:$M$44,13,FALSE)</f>
        <v>44300</v>
      </c>
      <c r="N58" s="70"/>
      <c r="O58" s="68"/>
      <c r="P58" s="80">
        <f>VLOOKUP($C58,'[1]IRM List'!$A$2:$H$44,5,FALSE)/1000000</f>
        <v>202.03200000000001</v>
      </c>
      <c r="Q58" s="80">
        <f>VLOOKUP($C58,'[1]IRM List'!$A$2:$H$44,6,FALSE)</f>
        <v>1586001.95</v>
      </c>
      <c r="R58" s="81">
        <f>VLOOKUP($C58,'[1]IRM List'!$A$2:$H$44,8,FALSE)</f>
        <v>16146</v>
      </c>
      <c r="S58" s="81">
        <f>VLOOKUP($C58,'[1]IRM List'!$A$2:$H$44,7,FALSE)</f>
        <v>71</v>
      </c>
      <c r="T58" s="56">
        <f>_xlfn.IFNA(VLOOKUP(C58,Data_Depth_Bond,6,FALSE)/100,"n/a")</f>
        <v>1.1653891196079401E-2</v>
      </c>
      <c r="U58" s="73">
        <f t="shared" si="36"/>
        <v>7.8502511978300465E-3</v>
      </c>
      <c r="V58" s="45"/>
      <c r="W58" s="74">
        <f>VLOOKUP($C58,[1]IRESS!$A$9:$F$244,6,FALSE)/100</f>
        <v>97.6</v>
      </c>
      <c r="X58" s="74">
        <f>VLOOKUP($C58,[1]IRESS!$K$9:$AA$244,16,FALSE)/100</f>
        <v>99.65</v>
      </c>
      <c r="Y58" s="74">
        <f>VLOOKUP($C58,[1]IRESS!$K$9:$AA$244,17,FALSE)/100</f>
        <v>84.25</v>
      </c>
      <c r="Z58" s="62">
        <f>VLOOKUP(C58,Data_Bloomberg_YB,3,FALSE)</f>
        <v>3.4629E-2</v>
      </c>
      <c r="AA58" s="68"/>
      <c r="AB58" s="75">
        <f>IFERROR(($W58-VLOOKUP($C58,[1]IRESS!$A$9:$AK$244,31,FALSE)/100)/(VLOOKUP($C58,[1]IRESS!$A$9:$AK$244,31,FALSE)/100),"n/a")</f>
        <v>1.1398963730569889E-2</v>
      </c>
      <c r="AC58" s="76">
        <f>IFERROR(($W58-VLOOKUP($C58,[1]IRESS!$A$9:$AK$244,33,FALSE)/100)/(VLOOKUP($C58,[1]IRESS!$A$9:$AK$244,33,FALSE)/100),"n/a")</f>
        <v>-3.6430052325007518E-2</v>
      </c>
      <c r="AD58" s="76" t="str">
        <f>IFERROR(($W58-VLOOKUP($C58,[1]IRESS!$A$9:$AK$244,35,FALSE)/100)/(VLOOKUP($C58,[1]IRESS!$A$9:$AK$244,35,FALSE)/100),"n/a")</f>
        <v>n/a</v>
      </c>
      <c r="AE58" s="76" t="str">
        <f>IFERROR(($W58-VLOOKUP($C58,[1]IRESS!$A$9:$AK$244,37,FALSE)/100)/(VLOOKUP($C58,[1]IRESS!$A$9:$AK$244,37,FALSE)/100),"n/a")</f>
        <v>n/a</v>
      </c>
      <c r="AF58" s="25"/>
      <c r="AG58" s="25"/>
      <c r="AH58" s="25"/>
      <c r="AI58" s="25"/>
      <c r="AJ58" s="25"/>
      <c r="AK58" s="25"/>
      <c r="AL58" s="25"/>
      <c r="AM58" s="25"/>
      <c r="AN58" s="25"/>
      <c r="AO58" s="25"/>
      <c r="AP58" s="25"/>
      <c r="AQ58" s="25"/>
    </row>
    <row r="59" spans="1:43" s="26" customFormat="1" ht="13">
      <c r="A59" s="12"/>
      <c r="B59" s="12"/>
      <c r="C59" s="65" t="s">
        <v>73</v>
      </c>
      <c r="D59" s="77" t="str">
        <f>VLOOKUP($C59,'[1]IRM List'!$A$2:$H$44,3,FALSE)</f>
        <v>Omni Bridgeway Limited</v>
      </c>
      <c r="E59" s="78" t="str">
        <f>VLOOKUP($C59,'[1]IRM List'!$A$2:$H$44,4,FALSE)</f>
        <v>Bond 3-Bbsw+4.20% 22-12-22 Sec Step T-01-22</v>
      </c>
      <c r="F59" s="79"/>
      <c r="G59" s="68"/>
      <c r="H59" s="69">
        <f>VLOOKUP(C59,[1]IRESS!$K$9:$P$214,6,FALSE)</f>
        <v>41759</v>
      </c>
      <c r="I59" s="69">
        <f>VLOOKUP($C59,'[1]IRM List'!$A$2:$M$44,9,FALSE)</f>
        <v>44917</v>
      </c>
      <c r="J59" s="56">
        <f>VLOOKUP(C59,Data_Bloomberg_YB,4,FALSE)</f>
        <v>4.2099999999999999E-2</v>
      </c>
      <c r="K59" s="57" t="str">
        <f>VLOOKUP(C59,Data_Bloomberg_YB,5,FALSE)</f>
        <v>Qtrly</v>
      </c>
      <c r="L59" s="69">
        <f>VLOOKUP($C59,'[1]IRM List'!$A$2:$M$44,12,FALSE)</f>
        <v>44285</v>
      </c>
      <c r="M59" s="69">
        <f>VLOOKUP($C59,'[1]IRM List'!$A$2:$M$44,13,FALSE)</f>
        <v>44294</v>
      </c>
      <c r="N59" s="70"/>
      <c r="O59" s="68"/>
      <c r="P59" s="80">
        <f>VLOOKUP($C59,'[1]IRM List'!$A$2:$H$44,5,FALSE)/1000000</f>
        <v>76.075999999999993</v>
      </c>
      <c r="Q59" s="80">
        <f>VLOOKUP($C59,'[1]IRM List'!$A$2:$H$44,6,FALSE)</f>
        <v>590655.42399999988</v>
      </c>
      <c r="R59" s="81">
        <f>VLOOKUP($C59,'[1]IRM List'!$A$2:$H$44,8,FALSE)</f>
        <v>5893</v>
      </c>
      <c r="S59" s="81">
        <f>VLOOKUP($C59,'[1]IRM List'!$A$2:$H$44,7,FALSE)</f>
        <v>46</v>
      </c>
      <c r="T59" s="56">
        <f>_xlfn.IFNA(VLOOKUP(C59,Data_Depth_Bond,6,FALSE)/100,"n/a")</f>
        <v>3.4647667086904299E-3</v>
      </c>
      <c r="U59" s="73">
        <f t="shared" si="36"/>
        <v>7.7640178768599803E-3</v>
      </c>
      <c r="V59" s="45"/>
      <c r="W59" s="74">
        <f>VLOOKUP($C59,[1]IRESS!$A$9:$F$244,6,FALSE)/100</f>
        <v>100.1</v>
      </c>
      <c r="X59" s="74">
        <f>VLOOKUP($C59,[1]IRESS!$K$9:$AA$244,16,FALSE)/100</f>
        <v>101.051</v>
      </c>
      <c r="Y59" s="74">
        <f>VLOOKUP($C59,[1]IRESS!$K$9:$AA$244,17,FALSE)/100</f>
        <v>82</v>
      </c>
      <c r="Z59" s="62" t="e">
        <f>VLOOKUP(C59,Data_Bloomberg_YB,3,FALSE)</f>
        <v>#VALUE!</v>
      </c>
      <c r="AA59" s="68"/>
      <c r="AB59" s="75">
        <f>IFERROR(($W59-VLOOKUP($C59,[1]IRESS!$A$9:$AK$244,31,FALSE)/100)/(VLOOKUP($C59,[1]IRESS!$A$9:$AK$244,31,FALSE)/100),"n/a")</f>
        <v>9.9910080927074677E-5</v>
      </c>
      <c r="AC59" s="76">
        <f>IFERROR(($W59-VLOOKUP($C59,[1]IRESS!$A$9:$AK$244,33,FALSE)/100)/(VLOOKUP($C59,[1]IRESS!$A$9:$AK$244,33,FALSE)/100),"n/a")</f>
        <v>-7.4367873078829954E-3</v>
      </c>
      <c r="AD59" s="76">
        <f>IFERROR(($W59-VLOOKUP($C59,[1]IRESS!$A$9:$AK$244,35,FALSE)/100)/(VLOOKUP($C59,[1]IRESS!$A$9:$AK$244,35,FALSE)/100),"n/a")</f>
        <v>-1.6699410609037357E-2</v>
      </c>
      <c r="AE59" s="76">
        <f>IFERROR(($W59-VLOOKUP($C59,[1]IRESS!$A$9:$AK$244,37,FALSE)/100)/(VLOOKUP($C59,[1]IRESS!$A$9:$AK$244,37,FALSE)/100),"n/a")</f>
        <v>2.7720739219712406E-2</v>
      </c>
      <c r="AF59" s="25"/>
      <c r="AG59" s="25"/>
      <c r="AH59" s="25"/>
      <c r="AI59" s="25"/>
      <c r="AJ59" s="25"/>
      <c r="AK59" s="25"/>
      <c r="AL59" s="25"/>
      <c r="AM59" s="25"/>
      <c r="AN59" s="25"/>
      <c r="AO59" s="25"/>
      <c r="AP59" s="25"/>
      <c r="AQ59" s="25"/>
    </row>
    <row r="60" spans="1:43" s="26" customFormat="1" ht="13">
      <c r="A60" s="12"/>
      <c r="B60" s="12"/>
      <c r="C60" s="65" t="s">
        <v>74</v>
      </c>
      <c r="D60" s="77" t="str">
        <f>VLOOKUP($C60,'[1]IRM List'!$A$2:$H$44,3,FALSE)</f>
        <v>Peet Limited</v>
      </c>
      <c r="E60" s="78" t="str">
        <f>VLOOKUP($C60,'[1]IRM List'!$A$2:$H$44,4,FALSE)</f>
        <v>Simple Bond 3-Bbsw+4.65% 05-10-22</v>
      </c>
      <c r="F60" s="79"/>
      <c r="G60" s="68"/>
      <c r="H60" s="69">
        <f>VLOOKUP(C60,[1]IRESS!$K$9:$P$214,6,FALSE)</f>
        <v>42926</v>
      </c>
      <c r="I60" s="69">
        <f>VLOOKUP($C60,'[1]IRM List'!$A$2:$M$44,9,FALSE)</f>
        <v>44839</v>
      </c>
      <c r="J60" s="56">
        <f>VLOOKUP(C60,Data_Bloomberg_YB,4,FALSE)</f>
        <v>4.6664000000000004E-2</v>
      </c>
      <c r="K60" s="57" t="str">
        <f>VLOOKUP(C60,Data_Bloomberg_YB,5,FALSE)</f>
        <v>Qtrly</v>
      </c>
      <c r="L60" s="69">
        <f>VLOOKUP($C60,'[1]IRM List'!$A$2:$M$44,12,FALSE)</f>
        <v>44281</v>
      </c>
      <c r="M60" s="69">
        <f>VLOOKUP($C60,'[1]IRM List'!$A$2:$M$44,13,FALSE)</f>
        <v>44292</v>
      </c>
      <c r="N60" s="70"/>
      <c r="O60" s="68"/>
      <c r="P60" s="80">
        <f>VLOOKUP($C60,'[1]IRM List'!$A$2:$H$44,5,FALSE)/1000000</f>
        <v>50.875</v>
      </c>
      <c r="Q60" s="80">
        <f>VLOOKUP($C60,'[1]IRM List'!$A$2:$H$44,6,FALSE)</f>
        <v>277477.25</v>
      </c>
      <c r="R60" s="81">
        <f>VLOOKUP($C60,'[1]IRM List'!$A$2:$H$44,8,FALSE)</f>
        <v>2770</v>
      </c>
      <c r="S60" s="81">
        <f>VLOOKUP($C60,'[1]IRM List'!$A$2:$H$44,7,FALSE)</f>
        <v>17</v>
      </c>
      <c r="T60" s="56">
        <f>_xlfn.IFNA(VLOOKUP(C60,Data_Depth_Bond,6,FALSE)/100,"n/a")</f>
        <v>2.3195607117210703E-2</v>
      </c>
      <c r="U60" s="73">
        <f>+Q60/(P60*1000000)</f>
        <v>5.4540982800982797E-3</v>
      </c>
      <c r="V60" s="45"/>
      <c r="W60" s="74">
        <f>VLOOKUP($C60,[1]IRESS!$A$9:$F$244,6,FALSE)/100</f>
        <v>101.75</v>
      </c>
      <c r="X60" s="74">
        <f>VLOOKUP($C60,[1]IRESS!$K$9:$AA$244,16,FALSE)/100</f>
        <v>103.5</v>
      </c>
      <c r="Y60" s="74">
        <f>VLOOKUP($C60,[1]IRESS!$K$9:$AA$244,17,FALSE)/100</f>
        <v>84</v>
      </c>
      <c r="Z60" s="62">
        <f>VLOOKUP(C60,Data_Bloomberg_YB,3,FALSE)</f>
        <v>5.1199000000000001E-2</v>
      </c>
      <c r="AA60" s="68"/>
      <c r="AB60" s="75">
        <f>IFERROR(($W60-VLOOKUP($C60,[1]IRESS!$A$9:$AK$244,31,FALSE)/100)/(VLOOKUP($C60,[1]IRESS!$A$9:$AK$244,31,FALSE)/100),"n/a")</f>
        <v>2.7777777777777776E-2</v>
      </c>
      <c r="AC60" s="76">
        <f>IFERROR(($W60-VLOOKUP($C60,[1]IRESS!$A$9:$AK$244,33,FALSE)/100)/(VLOOKUP($C60,[1]IRESS!$A$9:$AK$244,33,FALSE)/100),"n/a")</f>
        <v>-2.6315789473684209E-2</v>
      </c>
      <c r="AD60" s="76">
        <f>IFERROR(($W60-VLOOKUP($C60,[1]IRESS!$A$9:$AK$244,35,FALSE)/100)/(VLOOKUP($C60,[1]IRESS!$A$9:$AK$244,35,FALSE)/100),"n/a")</f>
        <v>-1.2135922330097087E-2</v>
      </c>
      <c r="AE60" s="76" t="str">
        <f>IFERROR(($W60-VLOOKUP($C60,[1]IRESS!$A$9:$AK$244,37,FALSE)/100)/(VLOOKUP($C60,[1]IRESS!$A$9:$AK$244,37,FALSE)/100),"n/a")</f>
        <v>n/a</v>
      </c>
      <c r="AF60" s="25"/>
      <c r="AG60" s="25"/>
      <c r="AH60" s="25"/>
      <c r="AI60" s="25"/>
      <c r="AJ60" s="25"/>
      <c r="AK60" s="25"/>
      <c r="AL60" s="25"/>
      <c r="AM60" s="25"/>
      <c r="AN60" s="25"/>
      <c r="AO60" s="25"/>
      <c r="AP60" s="25"/>
      <c r="AQ60" s="25"/>
    </row>
    <row r="61" spans="1:43" s="26" customFormat="1" ht="13">
      <c r="A61" s="12"/>
      <c r="B61" s="1"/>
      <c r="C61" s="109"/>
      <c r="D61" s="110"/>
      <c r="E61" s="110"/>
      <c r="F61" s="111"/>
      <c r="G61" s="112"/>
      <c r="H61" s="113"/>
      <c r="I61" s="113"/>
      <c r="J61" s="114"/>
      <c r="K61" s="115"/>
      <c r="L61" s="113"/>
      <c r="M61" s="113"/>
      <c r="N61" s="113"/>
      <c r="O61" s="113"/>
      <c r="P61" s="116"/>
      <c r="Q61" s="116"/>
      <c r="R61" s="117"/>
      <c r="S61" s="117"/>
      <c r="T61" s="117"/>
      <c r="U61" s="114"/>
      <c r="V61" s="114"/>
      <c r="W61" s="118"/>
      <c r="X61" s="118"/>
      <c r="Y61" s="118"/>
      <c r="Z61" s="112"/>
      <c r="AA61" s="68"/>
      <c r="AB61" s="119"/>
      <c r="AC61" s="120"/>
      <c r="AD61" s="120"/>
      <c r="AE61" s="120"/>
      <c r="AF61" s="4"/>
      <c r="AG61" s="4"/>
      <c r="AH61" s="25"/>
      <c r="AI61" s="25"/>
      <c r="AJ61" s="25"/>
      <c r="AK61" s="25"/>
      <c r="AL61" s="25"/>
      <c r="AM61" s="25"/>
      <c r="AN61" s="25"/>
      <c r="AO61" s="25"/>
      <c r="AP61" s="25"/>
      <c r="AQ61" s="25"/>
    </row>
    <row r="62" spans="1:43" ht="14.5">
      <c r="A62" s="1"/>
      <c r="B62" s="1"/>
      <c r="C62" s="121"/>
      <c r="D62" s="25"/>
      <c r="E62" s="122"/>
      <c r="F62" s="123"/>
      <c r="G62" s="124">
        <v>1</v>
      </c>
      <c r="H62" s="125" t="str">
        <f>"The yield data for the AGBs has been sourced from YieldBroker. The yield for the other bonds have been sourced from Bloomberg using the Mid Yield to Convention function as at "&amp;TEXT('[1]Month Update (PDF)'!J10,"dd mmmm yyyy")&amp;" "</f>
        <v xml:space="preserve">The yield data for the AGBs has been sourced from YieldBroker. The yield for the other bonds have been sourced from Bloomberg using the Mid Yield to Convention function as at 26 February 2021 </v>
      </c>
      <c r="I62" s="126"/>
      <c r="J62" s="126"/>
      <c r="K62" s="126"/>
      <c r="L62" s="126"/>
      <c r="M62" s="126"/>
      <c r="N62" s="126"/>
      <c r="O62" s="126"/>
      <c r="P62" s="126"/>
      <c r="Q62" s="126"/>
      <c r="R62" s="127"/>
      <c r="S62" s="127"/>
      <c r="T62" s="127"/>
      <c r="U62" s="112"/>
      <c r="V62" s="112"/>
      <c r="W62" s="128"/>
      <c r="X62" s="112"/>
      <c r="Y62" s="112"/>
      <c r="Z62" s="112"/>
      <c r="AA62" s="112"/>
      <c r="AB62" s="112"/>
      <c r="AC62" s="129"/>
      <c r="AD62" s="129"/>
      <c r="AE62" s="129"/>
    </row>
    <row r="63" spans="1:43" ht="14.5">
      <c r="A63" s="1"/>
      <c r="B63" s="1"/>
      <c r="C63" s="130"/>
      <c r="D63" s="131"/>
      <c r="E63" s="132"/>
      <c r="F63" s="124"/>
      <c r="G63" s="124">
        <v>2</v>
      </c>
      <c r="H63" s="125" t="str">
        <f>"The coupon data has been sourced from Bloomberg using the Coupon function as at "&amp;TEXT('[1]Month Update (PDF)'!J10,"dd mmmm yyyy")</f>
        <v>The coupon data has been sourced from Bloomberg using the Coupon function as at 26 February 2021</v>
      </c>
      <c r="I63" s="2"/>
      <c r="J63" s="2"/>
      <c r="K63" s="2"/>
      <c r="L63" s="2"/>
      <c r="M63" s="2"/>
      <c r="N63" s="2"/>
      <c r="O63" s="2"/>
      <c r="P63" s="2"/>
      <c r="Q63" s="133"/>
      <c r="R63" s="134"/>
      <c r="S63" s="134"/>
      <c r="T63" s="134"/>
      <c r="U63" s="134"/>
      <c r="V63" s="134"/>
      <c r="W63" s="134"/>
      <c r="X63" s="134"/>
      <c r="Y63" s="134"/>
      <c r="Z63" s="112"/>
      <c r="AA63" s="112"/>
      <c r="AB63" s="112"/>
      <c r="AC63" s="129"/>
      <c r="AD63" s="129"/>
      <c r="AE63" s="129"/>
    </row>
    <row r="64" spans="1:43" ht="14.5">
      <c r="A64" s="1"/>
      <c r="B64" s="1"/>
      <c r="C64" s="2"/>
      <c r="D64" s="127"/>
      <c r="E64" s="132"/>
      <c r="F64" s="135"/>
      <c r="G64" s="124">
        <v>3</v>
      </c>
      <c r="H64" s="136" t="s">
        <v>75</v>
      </c>
      <c r="I64" s="137"/>
      <c r="J64" s="137"/>
      <c r="K64" s="137"/>
      <c r="L64" s="137"/>
      <c r="M64" s="137"/>
      <c r="N64" s="137"/>
      <c r="O64" s="137"/>
      <c r="P64" s="137"/>
      <c r="Q64" s="138"/>
      <c r="R64" s="139"/>
      <c r="S64" s="139"/>
      <c r="T64" s="139"/>
      <c r="U64" s="139"/>
      <c r="V64" s="139"/>
      <c r="W64" s="140"/>
      <c r="X64" s="139"/>
      <c r="Y64" s="139"/>
      <c r="Z64" s="112"/>
      <c r="AA64" s="112"/>
      <c r="AB64" s="112"/>
      <c r="AC64" s="129"/>
      <c r="AD64" s="129"/>
      <c r="AE64" s="129"/>
    </row>
    <row r="65" spans="1:31" ht="18.5">
      <c r="A65" s="1"/>
      <c r="B65" s="1"/>
      <c r="C65" s="141"/>
      <c r="D65" s="127"/>
      <c r="E65" s="132"/>
      <c r="F65" s="142"/>
      <c r="G65" s="126"/>
      <c r="H65" s="143" t="str">
        <f>"All values are as at "&amp;TEXT('[1]Month Update (PDF)'!J10,"mmm-yy")&amp;"."</f>
        <v>All values are as at Feb-21.</v>
      </c>
      <c r="I65" s="144"/>
      <c r="J65" s="144"/>
      <c r="K65" s="144"/>
      <c r="L65" s="133"/>
      <c r="M65" s="133"/>
      <c r="N65" s="133"/>
      <c r="O65" s="133"/>
      <c r="P65" s="133"/>
      <c r="Q65" s="145"/>
      <c r="R65" s="145"/>
      <c r="S65" s="145"/>
      <c r="T65" s="145"/>
      <c r="U65" s="145"/>
      <c r="V65" s="145"/>
      <c r="W65" s="145"/>
      <c r="X65" s="145"/>
      <c r="Y65" s="145"/>
      <c r="Z65" s="112"/>
      <c r="AA65" s="112"/>
      <c r="AB65" s="112"/>
      <c r="AC65" s="129"/>
      <c r="AD65" s="129"/>
      <c r="AE65" s="129"/>
    </row>
    <row r="66" spans="1:31">
      <c r="A66" s="1"/>
      <c r="B66" s="1"/>
      <c r="C66" s="146"/>
      <c r="D66" s="127"/>
      <c r="E66" s="132"/>
      <c r="F66" s="142"/>
      <c r="G66" s="112"/>
      <c r="H66" s="147" t="s">
        <v>76</v>
      </c>
      <c r="I66" s="148"/>
      <c r="J66" s="149"/>
      <c r="K66" s="149"/>
      <c r="L66" s="150"/>
      <c r="M66" s="150"/>
      <c r="N66" s="150"/>
      <c r="O66" s="150"/>
      <c r="P66" s="150"/>
      <c r="Q66" s="145"/>
      <c r="R66" s="145"/>
      <c r="S66" s="145"/>
      <c r="T66" s="145"/>
      <c r="U66" s="145"/>
      <c r="V66" s="145"/>
      <c r="W66" s="145"/>
      <c r="X66" s="145"/>
      <c r="Y66" s="145"/>
      <c r="Z66" s="112"/>
      <c r="AA66" s="112"/>
      <c r="AB66" s="112"/>
      <c r="AC66" s="129"/>
      <c r="AD66" s="129"/>
      <c r="AE66" s="129"/>
    </row>
    <row r="67" spans="1:31" ht="19.5" customHeight="1">
      <c r="A67" s="1"/>
      <c r="B67" s="1"/>
      <c r="C67" s="146"/>
      <c r="D67" s="127"/>
      <c r="E67" s="132"/>
      <c r="F67" s="142"/>
      <c r="G67" s="112"/>
      <c r="H67" s="151"/>
      <c r="I67" s="151"/>
      <c r="J67" s="151"/>
      <c r="K67" s="151"/>
      <c r="L67" s="151"/>
      <c r="M67" s="151"/>
      <c r="N67" s="151"/>
      <c r="O67" s="151"/>
      <c r="P67" s="151"/>
      <c r="Q67" s="151"/>
      <c r="R67" s="151"/>
      <c r="S67" s="151"/>
      <c r="T67" s="151"/>
      <c r="U67" s="151"/>
      <c r="V67" s="151"/>
      <c r="W67" s="151"/>
      <c r="X67" s="151"/>
      <c r="Y67" s="151"/>
      <c r="Z67" s="112"/>
      <c r="AA67" s="112"/>
      <c r="AB67" s="112"/>
      <c r="AC67" s="129"/>
      <c r="AD67" s="129"/>
      <c r="AE67" s="129"/>
    </row>
    <row r="68" spans="1:31">
      <c r="A68" s="1"/>
      <c r="B68" s="1"/>
      <c r="C68" s="146"/>
      <c r="D68" s="127"/>
      <c r="E68" s="132"/>
      <c r="F68" s="142"/>
      <c r="G68" s="112"/>
      <c r="H68" s="151"/>
      <c r="I68" s="151"/>
      <c r="J68" s="151"/>
      <c r="K68" s="151"/>
      <c r="L68" s="151"/>
      <c r="M68" s="151"/>
      <c r="N68" s="151"/>
      <c r="O68" s="151"/>
      <c r="P68" s="151"/>
      <c r="Q68" s="151"/>
      <c r="R68" s="151"/>
      <c r="S68" s="151"/>
      <c r="T68" s="151"/>
      <c r="U68" s="151"/>
      <c r="V68" s="151"/>
      <c r="W68" s="151"/>
      <c r="X68" s="151"/>
      <c r="Y68" s="151"/>
      <c r="Z68" s="112"/>
      <c r="AA68" s="112"/>
      <c r="AB68" s="112"/>
      <c r="AC68" s="129"/>
      <c r="AD68" s="129"/>
      <c r="AE68" s="129"/>
    </row>
    <row r="69" spans="1:31">
      <c r="A69" s="1"/>
      <c r="B69" s="1"/>
      <c r="C69" s="146"/>
      <c r="D69" s="2"/>
      <c r="E69" s="152"/>
      <c r="F69" s="153"/>
      <c r="G69" s="1"/>
      <c r="H69" s="154"/>
      <c r="I69" s="155"/>
      <c r="J69" s="155"/>
      <c r="K69" s="156"/>
      <c r="L69" s="157"/>
      <c r="M69" s="157"/>
      <c r="N69" s="157"/>
      <c r="O69" s="157"/>
      <c r="P69" s="157"/>
      <c r="Q69" s="157"/>
      <c r="R69" s="157"/>
      <c r="S69" s="157"/>
      <c r="T69" s="157"/>
      <c r="U69" s="157"/>
      <c r="V69" s="157"/>
      <c r="W69" s="157"/>
      <c r="X69" s="157"/>
      <c r="Y69" s="157"/>
      <c r="Z69" s="1"/>
      <c r="AA69" s="112"/>
      <c r="AB69" s="1"/>
    </row>
    <row r="70" spans="1:31">
      <c r="A70" s="1"/>
      <c r="B70" s="1"/>
      <c r="C70" s="158"/>
      <c r="D70" s="2"/>
      <c r="E70" s="152"/>
      <c r="F70" s="153"/>
      <c r="G70" s="1"/>
      <c r="H70" s="2"/>
      <c r="I70" s="152"/>
      <c r="J70" s="152"/>
      <c r="K70" s="153"/>
      <c r="L70" s="159"/>
      <c r="M70" s="159"/>
      <c r="N70" s="159"/>
      <c r="O70" s="159"/>
      <c r="P70" s="159"/>
      <c r="Q70" s="159"/>
      <c r="R70" s="159"/>
      <c r="S70" s="159"/>
      <c r="T70" s="159"/>
      <c r="U70" s="159"/>
      <c r="V70" s="159"/>
      <c r="W70" s="159"/>
      <c r="X70" s="159"/>
      <c r="Y70" s="159"/>
      <c r="Z70" s="1"/>
      <c r="AA70" s="1"/>
      <c r="AB70" s="1"/>
    </row>
    <row r="71" spans="1:31" ht="12.5">
      <c r="A71" s="1"/>
      <c r="B71" s="1"/>
      <c r="C71" s="158"/>
      <c r="D71" s="1"/>
      <c r="E71" s="1"/>
      <c r="F71" s="160"/>
      <c r="G71" s="1"/>
      <c r="H71" s="1"/>
      <c r="I71" s="1"/>
      <c r="J71" s="1"/>
      <c r="K71" s="1"/>
      <c r="L71" s="1"/>
      <c r="M71" s="1"/>
      <c r="N71" s="1"/>
      <c r="O71" s="1"/>
      <c r="P71" s="1"/>
      <c r="Q71" s="1"/>
      <c r="R71" s="1"/>
      <c r="S71" s="1"/>
      <c r="T71" s="1"/>
      <c r="U71" s="1"/>
      <c r="V71" s="1"/>
      <c r="W71" s="160"/>
      <c r="X71" s="1"/>
      <c r="Y71" s="1"/>
      <c r="Z71" s="1"/>
      <c r="AA71" s="1"/>
      <c r="AB71" s="1"/>
    </row>
    <row r="72" spans="1:31">
      <c r="A72" s="1"/>
      <c r="B72" s="1"/>
      <c r="C72" s="161"/>
      <c r="D72" s="2"/>
      <c r="E72" s="2"/>
      <c r="F72" s="3"/>
      <c r="G72" s="1"/>
      <c r="H72" s="2"/>
      <c r="I72" s="2"/>
      <c r="J72" s="2"/>
      <c r="K72" s="2"/>
      <c r="L72" s="2"/>
      <c r="M72" s="2"/>
      <c r="N72" s="2"/>
      <c r="O72" s="2"/>
      <c r="P72" s="2"/>
      <c r="Q72" s="2"/>
      <c r="R72" s="2"/>
      <c r="S72" s="2"/>
      <c r="T72" s="2"/>
      <c r="U72" s="1"/>
      <c r="V72" s="1"/>
      <c r="W72" s="160"/>
      <c r="X72" s="1"/>
      <c r="Y72" s="1"/>
      <c r="Z72" s="1"/>
      <c r="AA72" s="1"/>
      <c r="AB72" s="1"/>
    </row>
    <row r="73" spans="1:31">
      <c r="A73" s="1"/>
      <c r="B73" s="1"/>
      <c r="C73" s="2"/>
      <c r="D73" s="2"/>
      <c r="E73" s="2"/>
      <c r="F73" s="3"/>
      <c r="G73" s="1"/>
      <c r="H73" s="2"/>
      <c r="I73" s="2"/>
      <c r="J73" s="2"/>
      <c r="K73" s="2"/>
      <c r="L73" s="2"/>
      <c r="M73" s="2"/>
      <c r="N73" s="2"/>
      <c r="O73" s="2"/>
      <c r="P73" s="2"/>
      <c r="Q73" s="2"/>
      <c r="R73" s="2"/>
      <c r="S73" s="2"/>
      <c r="T73" s="2"/>
      <c r="U73" s="1"/>
      <c r="V73" s="1"/>
      <c r="W73" s="160"/>
      <c r="X73" s="1"/>
      <c r="Y73" s="1"/>
      <c r="Z73" s="1"/>
      <c r="AA73" s="1"/>
      <c r="AB73" s="1"/>
    </row>
    <row r="74" spans="1:31">
      <c r="A74" s="1"/>
      <c r="B74" s="1"/>
      <c r="C74" s="2"/>
      <c r="D74" s="2"/>
      <c r="E74" s="2"/>
      <c r="F74" s="3"/>
      <c r="G74" s="1"/>
      <c r="H74" s="2"/>
      <c r="I74" s="2"/>
      <c r="J74" s="2"/>
      <c r="K74" s="2"/>
      <c r="L74" s="2"/>
      <c r="M74" s="2"/>
      <c r="N74" s="2"/>
      <c r="O74" s="2"/>
      <c r="P74" s="2"/>
      <c r="Q74" s="2"/>
      <c r="R74" s="2"/>
      <c r="S74" s="2"/>
      <c r="T74" s="2"/>
      <c r="U74" s="2"/>
      <c r="V74" s="2"/>
      <c r="W74" s="3"/>
      <c r="X74" s="1"/>
      <c r="Y74" s="1"/>
      <c r="Z74" s="1"/>
      <c r="AA74" s="1"/>
      <c r="AB74" s="1"/>
    </row>
    <row r="75" spans="1:31">
      <c r="A75" s="1"/>
      <c r="B75" s="1"/>
      <c r="C75" s="2"/>
      <c r="D75" s="2"/>
      <c r="E75" s="2"/>
      <c r="F75" s="3"/>
      <c r="G75" s="1"/>
      <c r="H75" s="2"/>
      <c r="I75" s="2"/>
      <c r="J75" s="2"/>
      <c r="K75" s="2"/>
      <c r="L75" s="2"/>
      <c r="M75" s="2"/>
      <c r="N75" s="2"/>
      <c r="O75" s="2"/>
      <c r="P75" s="2"/>
      <c r="Q75" s="2"/>
      <c r="R75" s="2"/>
      <c r="S75" s="2"/>
      <c r="T75" s="2"/>
      <c r="U75" s="2"/>
      <c r="V75" s="2"/>
      <c r="W75" s="3"/>
      <c r="X75" s="1"/>
      <c r="Y75" s="1"/>
      <c r="Z75" s="1"/>
      <c r="AA75" s="1"/>
      <c r="AB75" s="1"/>
    </row>
    <row r="76" spans="1:31">
      <c r="A76" s="1"/>
      <c r="B76" s="1"/>
      <c r="C76" s="2"/>
      <c r="D76" s="2"/>
      <c r="E76" s="2"/>
      <c r="F76" s="3"/>
      <c r="G76" s="1"/>
      <c r="H76" s="2"/>
      <c r="I76" s="2"/>
      <c r="J76" s="2"/>
      <c r="K76" s="2"/>
      <c r="L76" s="2"/>
      <c r="M76" s="2"/>
      <c r="N76" s="2"/>
      <c r="O76" s="2"/>
      <c r="P76" s="2"/>
      <c r="Q76" s="2"/>
      <c r="R76" s="2"/>
      <c r="S76" s="2"/>
      <c r="T76" s="2"/>
      <c r="U76" s="2"/>
      <c r="V76" s="2"/>
      <c r="W76" s="3"/>
      <c r="X76" s="1"/>
      <c r="Y76" s="1"/>
      <c r="Z76" s="1"/>
      <c r="AA76" s="1"/>
      <c r="AB76" s="1"/>
    </row>
    <row r="77" spans="1:31">
      <c r="A77" s="1"/>
      <c r="B77" s="1"/>
      <c r="C77" s="2"/>
      <c r="D77" s="2"/>
      <c r="E77" s="2"/>
      <c r="F77" s="3"/>
      <c r="G77" s="1"/>
      <c r="H77" s="2"/>
      <c r="I77" s="2"/>
      <c r="J77" s="2"/>
      <c r="K77" s="2"/>
      <c r="L77" s="2"/>
      <c r="M77" s="2"/>
      <c r="N77" s="2"/>
      <c r="O77" s="2"/>
      <c r="P77" s="2"/>
      <c r="Q77" s="2"/>
      <c r="R77" s="2"/>
      <c r="S77" s="2"/>
      <c r="T77" s="2"/>
      <c r="U77" s="2"/>
      <c r="V77" s="2"/>
      <c r="W77" s="3"/>
      <c r="X77" s="1"/>
      <c r="Y77" s="1"/>
      <c r="Z77" s="1"/>
      <c r="AA77" s="1"/>
      <c r="AB77" s="1"/>
    </row>
    <row r="78" spans="1:31">
      <c r="A78" s="1"/>
      <c r="B78" s="1"/>
      <c r="C78" s="2"/>
      <c r="D78" s="2"/>
      <c r="E78" s="2"/>
      <c r="F78" s="3"/>
      <c r="G78" s="1"/>
      <c r="H78" s="2"/>
      <c r="I78" s="2"/>
      <c r="J78" s="2"/>
      <c r="K78" s="2"/>
      <c r="L78" s="2"/>
      <c r="M78" s="2"/>
      <c r="N78" s="2"/>
      <c r="O78" s="2"/>
      <c r="P78" s="2"/>
      <c r="Q78" s="2"/>
      <c r="R78" s="2"/>
      <c r="S78" s="2"/>
      <c r="T78" s="2"/>
      <c r="U78" s="2"/>
      <c r="V78" s="2"/>
      <c r="W78" s="3"/>
      <c r="X78" s="1"/>
      <c r="Y78" s="1"/>
      <c r="Z78" s="1"/>
      <c r="AA78" s="1"/>
      <c r="AB78" s="1"/>
    </row>
    <row r="79" spans="1:31">
      <c r="A79" s="1"/>
      <c r="B79" s="1"/>
      <c r="C79" s="2"/>
      <c r="D79" s="2"/>
      <c r="E79" s="2"/>
      <c r="F79" s="3"/>
      <c r="G79" s="1"/>
      <c r="H79" s="2"/>
      <c r="I79" s="2"/>
      <c r="J79" s="2"/>
      <c r="K79" s="2"/>
      <c r="L79" s="2"/>
      <c r="M79" s="2"/>
      <c r="N79" s="2"/>
      <c r="O79" s="2"/>
      <c r="P79" s="2"/>
      <c r="Q79" s="2"/>
      <c r="R79" s="2"/>
      <c r="S79" s="2"/>
      <c r="T79" s="2"/>
      <c r="U79" s="2"/>
      <c r="V79" s="2"/>
      <c r="W79" s="3"/>
      <c r="X79" s="1"/>
      <c r="Y79" s="1"/>
      <c r="Z79" s="1"/>
      <c r="AA79" s="1"/>
      <c r="AB79" s="1"/>
    </row>
    <row r="80" spans="1:31">
      <c r="A80" s="1"/>
      <c r="B80" s="1"/>
      <c r="C80" s="2"/>
      <c r="D80" s="2"/>
      <c r="E80" s="2"/>
      <c r="F80" s="3"/>
      <c r="G80" s="1"/>
      <c r="H80" s="2"/>
      <c r="I80" s="2"/>
      <c r="J80" s="2"/>
      <c r="K80" s="2"/>
      <c r="L80" s="2"/>
      <c r="M80" s="2"/>
      <c r="N80" s="2"/>
      <c r="O80" s="2"/>
      <c r="P80" s="2"/>
      <c r="Q80" s="2"/>
      <c r="R80" s="2"/>
      <c r="S80" s="2"/>
      <c r="T80" s="2"/>
      <c r="U80" s="2"/>
      <c r="V80" s="2"/>
      <c r="W80" s="3"/>
      <c r="X80" s="1"/>
      <c r="Y80" s="1"/>
      <c r="Z80" s="1"/>
      <c r="AA80" s="1"/>
      <c r="AB80" s="1"/>
    </row>
    <row r="81" spans="1:28">
      <c r="A81" s="1"/>
      <c r="B81" s="1"/>
      <c r="C81" s="2"/>
      <c r="D81" s="2"/>
      <c r="E81" s="2"/>
      <c r="F81" s="3"/>
      <c r="G81" s="1"/>
      <c r="H81" s="2"/>
      <c r="I81" s="2"/>
      <c r="J81" s="2"/>
      <c r="K81" s="2"/>
      <c r="L81" s="2"/>
      <c r="M81" s="2"/>
      <c r="N81" s="2"/>
      <c r="O81" s="2"/>
      <c r="P81" s="2"/>
      <c r="Q81" s="2"/>
      <c r="R81" s="2"/>
      <c r="S81" s="2"/>
      <c r="T81" s="2"/>
      <c r="U81" s="2"/>
      <c r="V81" s="2"/>
      <c r="W81" s="3"/>
      <c r="X81" s="1"/>
      <c r="Y81" s="1"/>
      <c r="Z81" s="1"/>
      <c r="AA81" s="1"/>
      <c r="AB81" s="1"/>
    </row>
    <row r="82" spans="1:28">
      <c r="A82" s="1"/>
      <c r="B82" s="1"/>
      <c r="C82" s="2"/>
      <c r="D82" s="2"/>
      <c r="E82" s="2"/>
      <c r="F82" s="3"/>
      <c r="G82" s="1"/>
      <c r="H82" s="2"/>
      <c r="I82" s="2"/>
      <c r="J82" s="2"/>
      <c r="K82" s="2"/>
      <c r="L82" s="2"/>
      <c r="M82" s="2"/>
      <c r="N82" s="2"/>
      <c r="O82" s="2"/>
      <c r="P82" s="2"/>
      <c r="Q82" s="2"/>
      <c r="R82" s="2"/>
      <c r="S82" s="2"/>
      <c r="T82" s="2"/>
      <c r="U82" s="2"/>
      <c r="V82" s="2"/>
      <c r="W82" s="3"/>
      <c r="X82" s="1"/>
      <c r="Y82" s="1"/>
      <c r="Z82" s="1"/>
      <c r="AA82" s="1"/>
      <c r="AB82" s="1"/>
    </row>
    <row r="83" spans="1:28">
      <c r="A83" s="1"/>
      <c r="B83" s="1"/>
      <c r="C83" s="2"/>
      <c r="D83" s="2"/>
      <c r="E83" s="2"/>
      <c r="F83" s="3"/>
      <c r="G83" s="1"/>
      <c r="H83" s="2"/>
      <c r="I83" s="2"/>
      <c r="J83" s="2"/>
      <c r="K83" s="2"/>
      <c r="L83" s="2"/>
      <c r="M83" s="2"/>
      <c r="N83" s="2"/>
      <c r="O83" s="2"/>
      <c r="P83" s="2"/>
      <c r="Q83" s="2"/>
      <c r="R83" s="2"/>
      <c r="S83" s="2"/>
      <c r="T83" s="2"/>
      <c r="U83" s="2"/>
      <c r="V83" s="2"/>
      <c r="W83" s="3"/>
      <c r="X83" s="1"/>
      <c r="Y83" s="1"/>
      <c r="Z83" s="1"/>
      <c r="AA83" s="1"/>
      <c r="AB83" s="1"/>
    </row>
    <row r="84" spans="1:28">
      <c r="A84" s="1"/>
      <c r="B84" s="1"/>
      <c r="C84" s="2"/>
      <c r="D84" s="2"/>
      <c r="E84" s="2"/>
      <c r="F84" s="3"/>
      <c r="G84" s="1"/>
      <c r="H84" s="2"/>
      <c r="I84" s="2"/>
      <c r="J84" s="2"/>
      <c r="K84" s="2"/>
      <c r="L84" s="2"/>
      <c r="M84" s="2"/>
      <c r="N84" s="2"/>
      <c r="O84" s="2"/>
      <c r="P84" s="2"/>
      <c r="Q84" s="2"/>
      <c r="R84" s="2"/>
      <c r="S84" s="2"/>
      <c r="T84" s="2"/>
      <c r="U84" s="2"/>
      <c r="V84" s="2"/>
      <c r="W84" s="3"/>
      <c r="X84" s="1"/>
      <c r="Y84" s="1"/>
      <c r="Z84" s="1"/>
      <c r="AA84" s="1"/>
      <c r="AB84" s="1"/>
    </row>
    <row r="85" spans="1:28">
      <c r="A85" s="1"/>
      <c r="B85" s="1"/>
      <c r="C85" s="2"/>
      <c r="D85" s="2"/>
      <c r="E85" s="2"/>
      <c r="F85" s="3"/>
      <c r="G85" s="1"/>
      <c r="H85" s="2"/>
      <c r="I85" s="2"/>
      <c r="J85" s="2"/>
      <c r="K85" s="2"/>
      <c r="L85" s="2"/>
      <c r="M85" s="2"/>
      <c r="N85" s="2"/>
      <c r="O85" s="2"/>
      <c r="P85" s="2"/>
      <c r="Q85" s="2"/>
      <c r="R85" s="2"/>
      <c r="S85" s="2"/>
      <c r="T85" s="2"/>
      <c r="U85" s="2"/>
      <c r="V85" s="2"/>
      <c r="W85" s="3"/>
      <c r="X85" s="1"/>
      <c r="Y85" s="1"/>
      <c r="Z85" s="1"/>
      <c r="AA85" s="1"/>
      <c r="AB85" s="1"/>
    </row>
    <row r="86" spans="1:28">
      <c r="A86" s="1"/>
      <c r="B86" s="1"/>
      <c r="C86" s="2"/>
      <c r="D86" s="2"/>
      <c r="E86" s="2"/>
      <c r="F86" s="3"/>
      <c r="G86" s="1"/>
      <c r="H86" s="2"/>
      <c r="I86" s="2"/>
      <c r="J86" s="2"/>
      <c r="K86" s="2"/>
      <c r="L86" s="2"/>
      <c r="M86" s="2"/>
      <c r="N86" s="2"/>
      <c r="O86" s="2"/>
      <c r="P86" s="2"/>
      <c r="Q86" s="2"/>
      <c r="R86" s="2"/>
      <c r="S86" s="2"/>
      <c r="T86" s="2"/>
      <c r="U86" s="2"/>
      <c r="V86" s="2"/>
      <c r="W86" s="3"/>
      <c r="X86" s="1"/>
      <c r="Y86" s="1"/>
      <c r="Z86" s="1"/>
      <c r="AA86" s="1"/>
      <c r="AB86" s="1"/>
    </row>
    <row r="87" spans="1:28">
      <c r="A87" s="1"/>
      <c r="B87" s="1"/>
      <c r="C87" s="2"/>
      <c r="D87" s="2"/>
      <c r="E87" s="2"/>
      <c r="F87" s="3"/>
      <c r="G87" s="1"/>
      <c r="H87" s="2"/>
      <c r="I87" s="2"/>
      <c r="J87" s="2"/>
      <c r="K87" s="2"/>
      <c r="L87" s="2"/>
      <c r="M87" s="2"/>
      <c r="N87" s="2"/>
      <c r="O87" s="2"/>
      <c r="P87" s="2"/>
      <c r="Q87" s="2"/>
      <c r="R87" s="2"/>
      <c r="S87" s="2"/>
      <c r="T87" s="2"/>
      <c r="U87" s="2"/>
      <c r="V87" s="2"/>
      <c r="W87" s="3"/>
      <c r="X87" s="1"/>
      <c r="Y87" s="1"/>
      <c r="Z87" s="1"/>
      <c r="AA87" s="1"/>
      <c r="AB87" s="1"/>
    </row>
    <row r="88" spans="1:28">
      <c r="A88" s="1"/>
      <c r="B88" s="1"/>
      <c r="C88" s="2"/>
      <c r="D88" s="2"/>
      <c r="E88" s="2"/>
      <c r="F88" s="3"/>
      <c r="G88" s="1"/>
      <c r="H88" s="2"/>
      <c r="I88" s="2"/>
      <c r="J88" s="2"/>
      <c r="K88" s="2"/>
      <c r="L88" s="2"/>
      <c r="M88" s="2"/>
      <c r="N88" s="2"/>
      <c r="O88" s="2"/>
      <c r="P88" s="2"/>
      <c r="Q88" s="2"/>
      <c r="R88" s="2"/>
      <c r="S88" s="2"/>
      <c r="T88" s="2"/>
      <c r="U88" s="2"/>
      <c r="V88" s="2"/>
      <c r="W88" s="3"/>
      <c r="X88" s="1"/>
      <c r="Y88" s="1"/>
      <c r="Z88" s="1"/>
      <c r="AA88" s="1"/>
      <c r="AB88" s="1"/>
    </row>
    <row r="89" spans="1:28">
      <c r="A89" s="1"/>
      <c r="C89" s="2"/>
      <c r="AA89" s="1"/>
    </row>
    <row r="92" spans="1:28">
      <c r="B92" s="4"/>
      <c r="C92" s="131"/>
      <c r="D92" s="131"/>
      <c r="E92" s="131"/>
      <c r="F92" s="164"/>
      <c r="G92" s="4"/>
      <c r="H92" s="131"/>
      <c r="I92" s="131"/>
      <c r="J92" s="131"/>
      <c r="K92" s="131"/>
      <c r="L92" s="131"/>
      <c r="M92" s="131"/>
      <c r="N92" s="131"/>
      <c r="O92" s="131"/>
      <c r="P92" s="131"/>
      <c r="Q92" s="131"/>
      <c r="R92" s="131"/>
      <c r="S92" s="131"/>
      <c r="T92" s="131"/>
      <c r="U92" s="131"/>
      <c r="V92" s="131"/>
      <c r="W92" s="164"/>
      <c r="X92" s="4"/>
      <c r="Y92" s="4"/>
      <c r="Z92" s="4"/>
      <c r="AB92" s="4"/>
    </row>
    <row r="93" spans="1:28">
      <c r="A93" s="4"/>
      <c r="AA93" s="4"/>
    </row>
  </sheetData>
  <mergeCells count="2">
    <mergeCell ref="C11:F11"/>
    <mergeCell ref="E14:F14"/>
  </mergeCells>
  <printOptions horizontalCentered="1"/>
  <pageMargins left="0.25" right="0.25" top="0.75" bottom="0.75" header="0.3" footer="0.3"/>
  <pageSetup paperSize="9" scale="40"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 (PDF)</vt:lpstr>
      <vt:lpstr>'Spotlight (PDF)'!Print_Area</vt:lpstr>
      <vt:lpstr>'Spotlight (PDF)'!Print_Titles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Davenport</dc:creator>
  <cp:lastModifiedBy>Jessica Davenport</cp:lastModifiedBy>
  <dcterms:created xsi:type="dcterms:W3CDTF">2021-03-17T06:04:57Z</dcterms:created>
  <dcterms:modified xsi:type="dcterms:W3CDTF">2021-03-17T06:05:58Z</dcterms:modified>
</cp:coreProperties>
</file>